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DISTRIBUTION\Forms WAREHOUSE\Order Forms 2019\"/>
    </mc:Choice>
  </mc:AlternateContent>
  <bookViews>
    <workbookView xWindow="3336" yWindow="48" windowWidth="19692" windowHeight="13092" tabRatio="862" firstSheet="7" activeTab="19"/>
  </bookViews>
  <sheets>
    <sheet name="Front Cover" sheetId="17" r:id="rId1"/>
    <sheet name="Info" sheetId="20" r:id="rId2"/>
    <sheet name="AUS" sheetId="19" r:id="rId3"/>
    <sheet name="NZ" sheetId="18" r:id="rId4"/>
    <sheet name="Math Pg 1" sheetId="1" r:id="rId5"/>
    <sheet name="Math Pg 2" sheetId="2" r:id="rId6"/>
    <sheet name="Eng Pg 3" sheetId="3" r:id="rId7"/>
    <sheet name="Eng-Sose Pg 4" sheetId="4" r:id="rId8"/>
    <sheet name="Sose Pg 5" sheetId="5" r:id="rId9"/>
    <sheet name="Sose Pg 6" sheetId="16" r:id="rId10"/>
    <sheet name="Sose Pg 7" sheetId="6" r:id="rId11"/>
    <sheet name="Science Pg 8" sheetId="7" r:id="rId12"/>
    <sheet name="Sc-RRs Pg 9" sheetId="8" r:id="rId13"/>
    <sheet name="WB-Bible Pg 10" sheetId="9" r:id="rId14"/>
    <sheet name="Bible  Elect Pg 11" sheetId="10" r:id="rId15"/>
    <sheet name="Electives Pg 12" sheetId="11" r:id="rId16"/>
    <sheet name="DVD Pg 13" sheetId="12" r:id="rId17"/>
    <sheet name="Resource Pg 14" sheetId="13" r:id="rId18"/>
    <sheet name="Admin Pg 15" sheetId="14" r:id="rId19"/>
    <sheet name="Admin Pg 16" sheetId="15" r:id="rId20"/>
    <sheet name="Sheet1" sheetId="21" r:id="rId21"/>
  </sheets>
  <externalReferences>
    <externalReference r:id="rId22"/>
  </externalReferences>
  <definedNames>
    <definedName name="_xlnm.Print_Area" localSheetId="0">'Front Cover'!$A$1:$Q$63</definedName>
    <definedName name="_xlnm.Print_Area" localSheetId="1">Info!$A$1:$P$38</definedName>
  </definedNames>
  <calcPr calcId="162913"/>
</workbook>
</file>

<file path=xl/calcChain.xml><?xml version="1.0" encoding="utf-8"?>
<calcChain xmlns="http://schemas.openxmlformats.org/spreadsheetml/2006/main">
  <c r="C19" i="12" l="1"/>
  <c r="C18" i="12"/>
  <c r="C17" i="12"/>
  <c r="C16" i="12"/>
  <c r="C15" i="12"/>
  <c r="C14" i="12"/>
  <c r="C13" i="12"/>
  <c r="C12" i="12"/>
  <c r="C11" i="12"/>
  <c r="C10" i="12"/>
  <c r="C9" i="12"/>
  <c r="C8" i="12"/>
  <c r="O22" i="18"/>
  <c r="N22" i="18"/>
  <c r="K22" i="18"/>
  <c r="J22" i="18"/>
  <c r="G22" i="18"/>
  <c r="F22" i="18"/>
  <c r="C22" i="18"/>
  <c r="B22" i="18"/>
  <c r="O19" i="18"/>
  <c r="N19" i="18"/>
  <c r="M19" i="18"/>
  <c r="M22" i="18" s="1"/>
  <c r="L19" i="18"/>
  <c r="L22" i="18" s="1"/>
  <c r="K19" i="18"/>
  <c r="J19" i="18"/>
  <c r="I19" i="18"/>
  <c r="I22" i="18" s="1"/>
  <c r="H19" i="18"/>
  <c r="H22" i="18" s="1"/>
  <c r="G19" i="18"/>
  <c r="F19" i="18"/>
  <c r="E19" i="18"/>
  <c r="E22" i="18" s="1"/>
  <c r="D19" i="18"/>
  <c r="D22" i="18" s="1"/>
  <c r="C19" i="18"/>
  <c r="B19" i="18"/>
  <c r="O17" i="18"/>
  <c r="N17" i="18"/>
  <c r="K17" i="18"/>
  <c r="J17" i="18"/>
  <c r="G17" i="18"/>
  <c r="F17" i="18"/>
  <c r="C17" i="18"/>
  <c r="B17" i="18"/>
  <c r="O14" i="18"/>
  <c r="N14" i="18"/>
  <c r="M14" i="18"/>
  <c r="M17" i="18" s="1"/>
  <c r="L14" i="18"/>
  <c r="L17" i="18" s="1"/>
  <c r="K14" i="18"/>
  <c r="J14" i="18"/>
  <c r="I14" i="18"/>
  <c r="I17" i="18" s="1"/>
  <c r="H14" i="18"/>
  <c r="H17" i="18" s="1"/>
  <c r="G14" i="18"/>
  <c r="F14" i="18"/>
  <c r="E14" i="18"/>
  <c r="E17" i="18" s="1"/>
  <c r="D14" i="18"/>
  <c r="D17" i="18" s="1"/>
  <c r="C14" i="18"/>
  <c r="B14" i="18"/>
  <c r="O12" i="18"/>
  <c r="N12" i="18"/>
  <c r="K12" i="18"/>
  <c r="J12" i="18"/>
  <c r="G12" i="18"/>
  <c r="F12" i="18"/>
  <c r="C12" i="18"/>
  <c r="B12" i="18"/>
  <c r="O9" i="18"/>
  <c r="N9" i="18"/>
  <c r="M9" i="18"/>
  <c r="M12" i="18" s="1"/>
  <c r="L9" i="18"/>
  <c r="L12" i="18" s="1"/>
  <c r="K9" i="18"/>
  <c r="J9" i="18"/>
  <c r="I9" i="18"/>
  <c r="I12" i="18" s="1"/>
  <c r="H9" i="18"/>
  <c r="H12" i="18" s="1"/>
  <c r="G9" i="18"/>
  <c r="F9" i="18"/>
  <c r="E9" i="18"/>
  <c r="E12" i="18" s="1"/>
  <c r="D9" i="18"/>
  <c r="D12" i="18" s="1"/>
  <c r="C9" i="18"/>
  <c r="B9" i="18"/>
  <c r="O4" i="18"/>
  <c r="O7" i="18" s="1"/>
  <c r="N4" i="18"/>
  <c r="N7" i="18" s="1"/>
  <c r="M4" i="18"/>
  <c r="M7" i="18" s="1"/>
  <c r="L4" i="18"/>
  <c r="L7" i="18" s="1"/>
  <c r="K4" i="18"/>
  <c r="K7" i="18" s="1"/>
  <c r="J4" i="18"/>
  <c r="J7" i="18" s="1"/>
  <c r="I4" i="18"/>
  <c r="I7" i="18" s="1"/>
  <c r="H4" i="18"/>
  <c r="H7" i="18" s="1"/>
  <c r="G4" i="18"/>
  <c r="G7" i="18" s="1"/>
  <c r="F4" i="18"/>
  <c r="F7" i="18" s="1"/>
  <c r="E4" i="18"/>
  <c r="E7" i="18" s="1"/>
  <c r="D4" i="18"/>
  <c r="D7" i="18" s="1"/>
  <c r="L48" i="15" l="1"/>
  <c r="K48" i="15" s="1"/>
  <c r="L47" i="15"/>
  <c r="K47" i="15" s="1"/>
  <c r="L46" i="15"/>
  <c r="K46" i="15" s="1"/>
  <c r="L45" i="15"/>
  <c r="K45" i="15" s="1"/>
  <c r="L27" i="15"/>
  <c r="K27" i="15" s="1"/>
  <c r="L26" i="15"/>
  <c r="K26" i="15" s="1"/>
  <c r="L25" i="15"/>
  <c r="K25" i="15"/>
  <c r="L24" i="15"/>
  <c r="K24" i="15" s="1"/>
  <c r="L20" i="15"/>
  <c r="K20" i="15" s="1"/>
  <c r="L19" i="15"/>
  <c r="K19" i="15" s="1"/>
  <c r="L18" i="15"/>
  <c r="K18" i="15" s="1"/>
  <c r="L17" i="15"/>
  <c r="K17" i="15" s="1"/>
  <c r="L16" i="15"/>
  <c r="K16" i="15" s="1"/>
  <c r="L15" i="15"/>
  <c r="K15" i="15" s="1"/>
  <c r="L14" i="15"/>
  <c r="K14" i="15" s="1"/>
  <c r="L13" i="15"/>
  <c r="K13" i="15" s="1"/>
  <c r="L12" i="15"/>
  <c r="K12" i="15" s="1"/>
  <c r="L11" i="15"/>
  <c r="K11" i="15" s="1"/>
  <c r="L10" i="15"/>
  <c r="K10" i="15" s="1"/>
  <c r="L9" i="15"/>
  <c r="K9" i="15" s="1"/>
  <c r="L8" i="15"/>
  <c r="K8" i="15" s="1"/>
  <c r="L7" i="15"/>
  <c r="K7" i="15" s="1"/>
  <c r="E62" i="15"/>
  <c r="D62" i="15" s="1"/>
  <c r="E61" i="15"/>
  <c r="D61" i="15" s="1"/>
  <c r="E60" i="15"/>
  <c r="D60" i="15" s="1"/>
  <c r="E59" i="15"/>
  <c r="D59" i="15" s="1"/>
  <c r="E58" i="15"/>
  <c r="D58" i="15" s="1"/>
  <c r="E57" i="15"/>
  <c r="D57" i="15" s="1"/>
  <c r="E56" i="15"/>
  <c r="D56" i="15"/>
  <c r="E55" i="15"/>
  <c r="D55" i="15" s="1"/>
  <c r="E54" i="15"/>
  <c r="D54" i="15"/>
  <c r="E53" i="15"/>
  <c r="D53" i="15" s="1"/>
  <c r="E52" i="15"/>
  <c r="D52" i="15"/>
  <c r="E51" i="15"/>
  <c r="D51" i="15" s="1"/>
  <c r="E50" i="15"/>
  <c r="D50" i="15"/>
  <c r="E49" i="15"/>
  <c r="D49" i="15" s="1"/>
  <c r="E47" i="15"/>
  <c r="D47" i="15"/>
  <c r="E46" i="15"/>
  <c r="D46" i="15" s="1"/>
  <c r="E45" i="15"/>
  <c r="D45" i="15"/>
  <c r="E39" i="15"/>
  <c r="D39" i="15" s="1"/>
  <c r="E38" i="15"/>
  <c r="D38" i="15"/>
  <c r="E37" i="15"/>
  <c r="D37" i="15" s="1"/>
  <c r="E36" i="15"/>
  <c r="D36" i="15"/>
  <c r="E35" i="15"/>
  <c r="D35" i="15" s="1"/>
  <c r="E34" i="15"/>
  <c r="D34" i="15"/>
  <c r="E33" i="15"/>
  <c r="D33" i="15" s="1"/>
  <c r="E32" i="15"/>
  <c r="D32" i="15" s="1"/>
  <c r="E31" i="15"/>
  <c r="D31" i="15" s="1"/>
  <c r="E30" i="15"/>
  <c r="D30" i="15" s="1"/>
  <c r="E29" i="15"/>
  <c r="D29" i="15" s="1"/>
  <c r="E27" i="15"/>
  <c r="D27" i="15"/>
  <c r="E26" i="15"/>
  <c r="D26" i="15" s="1"/>
  <c r="E25" i="15"/>
  <c r="D25" i="15"/>
  <c r="E23" i="15"/>
  <c r="D23" i="15" s="1"/>
  <c r="E21" i="15"/>
  <c r="D21" i="15"/>
  <c r="E20" i="15"/>
  <c r="D20" i="15" s="1"/>
  <c r="E19" i="15"/>
  <c r="D19" i="15"/>
  <c r="E14" i="15"/>
  <c r="D14" i="15" s="1"/>
  <c r="E13" i="15"/>
  <c r="D13" i="15"/>
  <c r="E12" i="15"/>
  <c r="D12" i="15" s="1"/>
  <c r="E11" i="15"/>
  <c r="D11" i="15"/>
  <c r="E10" i="15"/>
  <c r="D10" i="15" s="1"/>
  <c r="E9" i="15"/>
  <c r="D9" i="15" s="1"/>
  <c r="E8" i="15"/>
  <c r="D8" i="15" s="1"/>
  <c r="Q53" i="14"/>
  <c r="P53" i="14" s="1"/>
  <c r="Q49" i="14"/>
  <c r="P49" i="14"/>
  <c r="Q48" i="14"/>
  <c r="P48" i="14" s="1"/>
  <c r="Q47" i="14"/>
  <c r="P47" i="14" s="1"/>
  <c r="Q46" i="14"/>
  <c r="P46" i="14" s="1"/>
  <c r="Q45" i="14"/>
  <c r="P45" i="14" s="1"/>
  <c r="Q44" i="14"/>
  <c r="P44" i="14" s="1"/>
  <c r="Q43" i="14"/>
  <c r="P43" i="14"/>
  <c r="Q42" i="14"/>
  <c r="P42" i="14" s="1"/>
  <c r="Q41" i="14"/>
  <c r="P41" i="14"/>
  <c r="Q40" i="14"/>
  <c r="P40" i="14" s="1"/>
  <c r="Q39" i="14"/>
  <c r="P39" i="14" s="1"/>
  <c r="Q38" i="14"/>
  <c r="P38" i="14" s="1"/>
  <c r="Q37" i="14"/>
  <c r="P37" i="14" s="1"/>
  <c r="Q36" i="14"/>
  <c r="P36" i="14" s="1"/>
  <c r="Q35" i="14"/>
  <c r="P35" i="14"/>
  <c r="Q29" i="14"/>
  <c r="P29" i="14" s="1"/>
  <c r="Q28" i="14"/>
  <c r="P28" i="14"/>
  <c r="Q27" i="14"/>
  <c r="P27" i="14" s="1"/>
  <c r="Q26" i="14"/>
  <c r="P26" i="14" s="1"/>
  <c r="Q25" i="14"/>
  <c r="P25" i="14"/>
  <c r="Q24" i="14"/>
  <c r="P24" i="14" s="1"/>
  <c r="Q23" i="14"/>
  <c r="P23" i="14"/>
  <c r="Q22" i="14"/>
  <c r="P22" i="14" s="1"/>
  <c r="Q21" i="14"/>
  <c r="P21" i="14"/>
  <c r="Q20" i="14"/>
  <c r="P20" i="14" s="1"/>
  <c r="Q19" i="14"/>
  <c r="P19" i="14"/>
  <c r="Q18" i="14"/>
  <c r="P18" i="14" s="1"/>
  <c r="Q17" i="14"/>
  <c r="P17" i="14"/>
  <c r="Q16" i="14"/>
  <c r="P16" i="14" s="1"/>
  <c r="Q15" i="14"/>
  <c r="P15" i="14" s="1"/>
  <c r="Q14" i="14"/>
  <c r="P14" i="14" s="1"/>
  <c r="Q13" i="14"/>
  <c r="P13" i="14" s="1"/>
  <c r="Q8" i="14"/>
  <c r="P8" i="14"/>
  <c r="Q7" i="14"/>
  <c r="P7" i="14" s="1"/>
  <c r="Q6" i="14"/>
  <c r="P6" i="14"/>
  <c r="L50" i="14"/>
  <c r="K50" i="14" s="1"/>
  <c r="L37" i="14"/>
  <c r="K37" i="14" s="1"/>
  <c r="L36" i="14"/>
  <c r="K36" i="14" s="1"/>
  <c r="L35" i="14"/>
  <c r="K35" i="14" s="1"/>
  <c r="L34" i="14"/>
  <c r="K34" i="14" s="1"/>
  <c r="L28" i="14"/>
  <c r="K28" i="14"/>
  <c r="L22" i="14"/>
  <c r="K22" i="14" s="1"/>
  <c r="L21" i="14"/>
  <c r="K21" i="14"/>
  <c r="L20" i="14"/>
  <c r="K20" i="14" s="1"/>
  <c r="L19" i="14"/>
  <c r="K19" i="14" s="1"/>
  <c r="L18" i="14"/>
  <c r="K18" i="14" s="1"/>
  <c r="L17" i="14"/>
  <c r="K17" i="14" s="1"/>
  <c r="L12" i="14"/>
  <c r="K12" i="14" s="1"/>
  <c r="L10" i="14"/>
  <c r="K10" i="14" s="1"/>
  <c r="L9" i="14"/>
  <c r="K9" i="14" s="1"/>
  <c r="L8" i="14"/>
  <c r="K8" i="14" s="1"/>
  <c r="L7" i="14"/>
  <c r="K7" i="14"/>
  <c r="L6" i="14"/>
  <c r="K6" i="14" s="1"/>
  <c r="L5" i="14"/>
  <c r="K5" i="14"/>
  <c r="E63" i="14"/>
  <c r="D63" i="14" s="1"/>
  <c r="E62" i="14"/>
  <c r="D62" i="14" s="1"/>
  <c r="E61" i="14"/>
  <c r="D61" i="14" s="1"/>
  <c r="E60" i="14"/>
  <c r="D60" i="14" s="1"/>
  <c r="E59" i="14"/>
  <c r="D59" i="14" s="1"/>
  <c r="E58" i="14"/>
  <c r="D58" i="14"/>
  <c r="E57" i="14"/>
  <c r="D57" i="14" s="1"/>
  <c r="E56" i="14"/>
  <c r="D56" i="14"/>
  <c r="E54" i="14"/>
  <c r="D54" i="14" s="1"/>
  <c r="E53" i="14"/>
  <c r="D53" i="14" s="1"/>
  <c r="E52" i="14"/>
  <c r="D52" i="14" s="1"/>
  <c r="E48" i="14"/>
  <c r="D48" i="14" s="1"/>
  <c r="E47" i="14"/>
  <c r="D47" i="14" s="1"/>
  <c r="E46" i="14"/>
  <c r="D46" i="14"/>
  <c r="E45" i="14"/>
  <c r="D45" i="14" s="1"/>
  <c r="E44" i="14"/>
  <c r="D44" i="14"/>
  <c r="E43" i="14"/>
  <c r="D43" i="14" s="1"/>
  <c r="E42" i="14"/>
  <c r="D42" i="14" s="1"/>
  <c r="E41" i="14"/>
  <c r="D41" i="14" s="1"/>
  <c r="E40" i="14"/>
  <c r="D40" i="14" s="1"/>
  <c r="E39" i="14"/>
  <c r="D39" i="14" s="1"/>
  <c r="E38" i="14"/>
  <c r="D38" i="14"/>
  <c r="E37" i="14"/>
  <c r="D37" i="14" s="1"/>
  <c r="E36" i="14"/>
  <c r="D36" i="14"/>
  <c r="E35" i="14"/>
  <c r="D35" i="14" s="1"/>
  <c r="E34" i="14"/>
  <c r="D34" i="14" s="1"/>
  <c r="E33" i="14"/>
  <c r="D33" i="14" s="1"/>
  <c r="E30" i="14"/>
  <c r="D30" i="14" s="1"/>
  <c r="E29" i="14"/>
  <c r="D29" i="14" s="1"/>
  <c r="E28" i="14"/>
  <c r="D28" i="14" s="1"/>
  <c r="E27" i="14"/>
  <c r="D27" i="14"/>
  <c r="E23" i="14"/>
  <c r="D23" i="14" s="1"/>
  <c r="E22" i="14"/>
  <c r="D22" i="14"/>
  <c r="E21" i="14"/>
  <c r="D21" i="14" s="1"/>
  <c r="E20" i="14"/>
  <c r="D20" i="14"/>
  <c r="E17" i="14"/>
  <c r="D17" i="14" s="1"/>
  <c r="E16" i="14"/>
  <c r="D16" i="14"/>
  <c r="E15" i="14"/>
  <c r="D15" i="14" s="1"/>
  <c r="E14" i="14"/>
  <c r="D14" i="14"/>
  <c r="E13" i="14"/>
  <c r="D13" i="14" s="1"/>
  <c r="E12" i="14"/>
  <c r="D12" i="14"/>
  <c r="E11" i="14"/>
  <c r="D11" i="14" s="1"/>
  <c r="E10" i="14"/>
  <c r="D10" i="14"/>
  <c r="E9" i="14"/>
  <c r="D9" i="14" s="1"/>
  <c r="E8" i="14"/>
  <c r="D8" i="14"/>
  <c r="E7" i="14"/>
  <c r="D7" i="14" s="1"/>
  <c r="Q42" i="13"/>
  <c r="P42" i="13" s="1"/>
  <c r="Q38" i="13"/>
  <c r="P38" i="13"/>
  <c r="Q37" i="13"/>
  <c r="P37" i="13" s="1"/>
  <c r="Q36" i="13"/>
  <c r="P36" i="13"/>
  <c r="Q35" i="13"/>
  <c r="P35" i="13" s="1"/>
  <c r="Q34" i="13"/>
  <c r="P34" i="13"/>
  <c r="Q33" i="13"/>
  <c r="P33" i="13" s="1"/>
  <c r="Q32" i="13"/>
  <c r="P32" i="13"/>
  <c r="Q31" i="13"/>
  <c r="P31" i="13" s="1"/>
  <c r="Q30" i="13"/>
  <c r="P30" i="13"/>
  <c r="Q29" i="13"/>
  <c r="P29" i="13" s="1"/>
  <c r="Q28" i="13"/>
  <c r="P28" i="13"/>
  <c r="Q27" i="13"/>
  <c r="P27" i="13" s="1"/>
  <c r="Q26" i="13"/>
  <c r="P26" i="13"/>
  <c r="Q25" i="13"/>
  <c r="P25" i="13" s="1"/>
  <c r="Q24" i="13"/>
  <c r="P24" i="13"/>
  <c r="Q23" i="13"/>
  <c r="P23" i="13" s="1"/>
  <c r="Q22" i="13"/>
  <c r="P22" i="13"/>
  <c r="Q21" i="13"/>
  <c r="P21" i="13" s="1"/>
  <c r="Q20" i="13"/>
  <c r="P20" i="13"/>
  <c r="Q19" i="13"/>
  <c r="P19" i="13" s="1"/>
  <c r="Q18" i="13"/>
  <c r="P18" i="13"/>
  <c r="Q17" i="13"/>
  <c r="P17" i="13" s="1"/>
  <c r="Q16" i="13"/>
  <c r="P16" i="13"/>
  <c r="Q15" i="13"/>
  <c r="P15" i="13" s="1"/>
  <c r="Q14" i="13"/>
  <c r="P14" i="13"/>
  <c r="Q13" i="13"/>
  <c r="P13" i="13" s="1"/>
  <c r="Q9" i="13"/>
  <c r="P9" i="13" s="1"/>
  <c r="Q8" i="13"/>
  <c r="P8" i="13"/>
  <c r="Q7" i="13"/>
  <c r="P7" i="13" s="1"/>
  <c r="L62" i="13"/>
  <c r="K62" i="13" s="1"/>
  <c r="L61" i="13"/>
  <c r="K61" i="13"/>
  <c r="L60" i="13"/>
  <c r="K60" i="13" s="1"/>
  <c r="L59" i="13"/>
  <c r="K59" i="13"/>
  <c r="L58" i="13"/>
  <c r="K58" i="13" s="1"/>
  <c r="L57" i="13"/>
  <c r="K57" i="13" s="1"/>
  <c r="L56" i="13"/>
  <c r="K56" i="13" s="1"/>
  <c r="L55" i="13"/>
  <c r="K55" i="13" s="1"/>
  <c r="L54" i="13"/>
  <c r="K54" i="13" s="1"/>
  <c r="L53" i="13"/>
  <c r="K53" i="13"/>
  <c r="L52" i="13"/>
  <c r="K52" i="13" s="1"/>
  <c r="L48" i="13"/>
  <c r="K48" i="13" s="1"/>
  <c r="L47" i="13"/>
  <c r="K47" i="13"/>
  <c r="L43" i="13"/>
  <c r="K43" i="13"/>
  <c r="L42" i="13"/>
  <c r="K42" i="13"/>
  <c r="L41" i="13"/>
  <c r="K41" i="13" s="1"/>
  <c r="L40" i="13"/>
  <c r="K40" i="13"/>
  <c r="L39" i="13"/>
  <c r="K39" i="13" s="1"/>
  <c r="L38" i="13"/>
  <c r="K38" i="13"/>
  <c r="L37" i="13"/>
  <c r="K37" i="13" s="1"/>
  <c r="L33" i="13"/>
  <c r="K33" i="13" s="1"/>
  <c r="L32" i="13"/>
  <c r="K32" i="13" s="1"/>
  <c r="L31" i="13"/>
  <c r="K31" i="13" s="1"/>
  <c r="L30" i="13"/>
  <c r="K30" i="13"/>
  <c r="L29" i="13"/>
  <c r="K29" i="13" s="1"/>
  <c r="L28" i="13"/>
  <c r="K28" i="13"/>
  <c r="L24" i="13"/>
  <c r="K24" i="13" s="1"/>
  <c r="L23" i="13"/>
  <c r="K23" i="13"/>
  <c r="L22" i="13"/>
  <c r="K22" i="13" s="1"/>
  <c r="L21" i="13"/>
  <c r="K21" i="13"/>
  <c r="L20" i="13"/>
  <c r="K20" i="13" s="1"/>
  <c r="L16" i="13"/>
  <c r="K16" i="13"/>
  <c r="L15" i="13"/>
  <c r="K15" i="13" s="1"/>
  <c r="L13" i="13"/>
  <c r="K13" i="13"/>
  <c r="L11" i="13"/>
  <c r="K11" i="13" s="1"/>
  <c r="L10" i="13"/>
  <c r="K10" i="13"/>
  <c r="L8" i="13"/>
  <c r="K8" i="13" s="1"/>
  <c r="L7" i="13"/>
  <c r="K7" i="13" s="1"/>
  <c r="E64" i="13"/>
  <c r="D64" i="13" s="1"/>
  <c r="E63" i="13"/>
  <c r="D63" i="13" s="1"/>
  <c r="E60" i="13"/>
  <c r="D60" i="13"/>
  <c r="E59" i="13"/>
  <c r="D59" i="13" s="1"/>
  <c r="E58" i="13"/>
  <c r="D58" i="13"/>
  <c r="E57" i="13"/>
  <c r="D57" i="13" s="1"/>
  <c r="E56" i="13"/>
  <c r="D56" i="13"/>
  <c r="E55" i="13"/>
  <c r="D55" i="13" s="1"/>
  <c r="E52" i="13"/>
  <c r="D52" i="13" s="1"/>
  <c r="E51" i="13"/>
  <c r="D51" i="13"/>
  <c r="E50" i="13"/>
  <c r="D50" i="13" s="1"/>
  <c r="E49" i="13"/>
  <c r="D49" i="13"/>
  <c r="E48" i="13"/>
  <c r="D48" i="13" s="1"/>
  <c r="E47" i="13"/>
  <c r="D47" i="13" s="1"/>
  <c r="E44" i="13"/>
  <c r="D44" i="13"/>
  <c r="E43" i="13"/>
  <c r="D43" i="13" s="1"/>
  <c r="E42" i="13"/>
  <c r="D42" i="13"/>
  <c r="E41" i="13"/>
  <c r="D41" i="13" s="1"/>
  <c r="E40" i="13"/>
  <c r="D40" i="13"/>
  <c r="E39" i="13"/>
  <c r="D39" i="13" s="1"/>
  <c r="E34" i="13"/>
  <c r="D34" i="13"/>
  <c r="E33" i="13"/>
  <c r="D33" i="13" s="1"/>
  <c r="E32" i="13"/>
  <c r="D32" i="13"/>
  <c r="E31" i="13"/>
  <c r="D31" i="13" s="1"/>
  <c r="E30" i="13"/>
  <c r="D30" i="13"/>
  <c r="E29" i="13"/>
  <c r="D29" i="13" s="1"/>
  <c r="E26" i="13"/>
  <c r="D26" i="13"/>
  <c r="E25" i="13"/>
  <c r="D25" i="13" s="1"/>
  <c r="E24" i="13"/>
  <c r="D24" i="13"/>
  <c r="E23" i="13"/>
  <c r="D23" i="13" s="1"/>
  <c r="E22" i="13"/>
  <c r="D22" i="13"/>
  <c r="E18" i="13"/>
  <c r="D18" i="13" s="1"/>
  <c r="E17" i="13"/>
  <c r="D17" i="13"/>
  <c r="E16" i="13"/>
  <c r="D16" i="13" s="1"/>
  <c r="E15" i="13"/>
  <c r="D15" i="13"/>
  <c r="E14" i="13"/>
  <c r="D14" i="13" s="1"/>
  <c r="E13" i="13"/>
  <c r="D13" i="13"/>
  <c r="E10" i="13"/>
  <c r="D10" i="13" s="1"/>
  <c r="E9" i="13"/>
  <c r="D9" i="13" s="1"/>
  <c r="J70" i="7"/>
  <c r="K20" i="7"/>
  <c r="K8" i="7"/>
  <c r="L6" i="7"/>
  <c r="P65" i="5"/>
  <c r="P66" i="5"/>
  <c r="P50" i="1" l="1"/>
  <c r="P51" i="1"/>
  <c r="P52" i="1" s="1"/>
  <c r="P53" i="1" s="1"/>
  <c r="P54" i="1" s="1"/>
  <c r="P55" i="1" s="1"/>
  <c r="P56" i="1" s="1"/>
  <c r="B60" i="6" l="1"/>
  <c r="C59" i="6"/>
  <c r="C58" i="6"/>
  <c r="C56" i="6"/>
  <c r="C55" i="6"/>
  <c r="C54" i="6"/>
  <c r="C53" i="6"/>
  <c r="C52" i="6"/>
  <c r="C51" i="6"/>
  <c r="C60" i="6" l="1"/>
  <c r="D60" i="6" s="1"/>
  <c r="O36" i="17"/>
  <c r="K39" i="7" l="1"/>
  <c r="K40" i="7"/>
  <c r="K41" i="7"/>
  <c r="K42" i="7"/>
  <c r="K43" i="7"/>
  <c r="K44" i="7"/>
  <c r="K45" i="7"/>
  <c r="K46" i="7"/>
  <c r="K47" i="7"/>
  <c r="K48" i="7"/>
  <c r="K49" i="7"/>
  <c r="K38" i="7"/>
  <c r="K31" i="7"/>
  <c r="K32" i="7"/>
  <c r="K33" i="7"/>
  <c r="K30" i="7"/>
  <c r="K18" i="7"/>
  <c r="K19" i="7"/>
  <c r="K21" i="7"/>
  <c r="K22" i="7"/>
  <c r="K23" i="7"/>
  <c r="K24" i="7"/>
  <c r="K25" i="7"/>
  <c r="K26" i="7"/>
  <c r="K27" i="7"/>
  <c r="K28" i="7"/>
  <c r="K17" i="7"/>
  <c r="J14" i="7"/>
  <c r="K5" i="7"/>
  <c r="K34" i="7" l="1"/>
  <c r="J54" i="16"/>
  <c r="K53" i="16"/>
  <c r="K52" i="16"/>
  <c r="K51" i="16"/>
  <c r="K50" i="16"/>
  <c r="J44" i="16"/>
  <c r="K43" i="16"/>
  <c r="K42" i="16"/>
  <c r="K41" i="16"/>
  <c r="K40" i="16"/>
  <c r="K38" i="16"/>
  <c r="K37" i="16"/>
  <c r="K36" i="16"/>
  <c r="K35" i="16"/>
  <c r="K34" i="16"/>
  <c r="K33" i="16"/>
  <c r="K32" i="16"/>
  <c r="K31" i="16"/>
  <c r="K30" i="16"/>
  <c r="K29" i="16"/>
  <c r="K28" i="16"/>
  <c r="K27" i="16"/>
  <c r="J24" i="16"/>
  <c r="K23" i="16"/>
  <c r="K22" i="16"/>
  <c r="K21" i="16"/>
  <c r="K20" i="16"/>
  <c r="K18" i="16"/>
  <c r="K17" i="16"/>
  <c r="K16" i="16"/>
  <c r="K15" i="16"/>
  <c r="K14" i="16"/>
  <c r="K13" i="16"/>
  <c r="K12" i="16"/>
  <c r="K11" i="16"/>
  <c r="K10" i="16"/>
  <c r="K9" i="16"/>
  <c r="K8" i="16"/>
  <c r="K7" i="16"/>
  <c r="L34" i="7" l="1"/>
  <c r="K44" i="16"/>
  <c r="J68" i="16"/>
  <c r="J70" i="16" s="1"/>
  <c r="K24" i="16"/>
  <c r="H65" i="5"/>
  <c r="N24" i="8" l="1"/>
  <c r="O11" i="17" l="1"/>
  <c r="J50" i="15" l="1"/>
  <c r="C64" i="15"/>
  <c r="C40" i="15"/>
  <c r="O55" i="14"/>
  <c r="P55" i="14"/>
  <c r="O10" i="14"/>
  <c r="O32" i="14"/>
  <c r="P10" i="14"/>
  <c r="Q10" i="14" s="1"/>
  <c r="J51" i="14"/>
  <c r="J31" i="14"/>
  <c r="J14" i="14"/>
  <c r="K31" i="14"/>
  <c r="L31" i="14" s="1"/>
  <c r="C67" i="14"/>
  <c r="C49" i="14"/>
  <c r="C18" i="14"/>
  <c r="O44" i="13"/>
  <c r="O39" i="13"/>
  <c r="O10" i="13"/>
  <c r="P44" i="13"/>
  <c r="J63" i="13"/>
  <c r="J49" i="13"/>
  <c r="J44" i="13"/>
  <c r="J34" i="13"/>
  <c r="J25" i="13"/>
  <c r="J17" i="13"/>
  <c r="C65" i="13"/>
  <c r="C53" i="13"/>
  <c r="C45" i="13"/>
  <c r="C35" i="13"/>
  <c r="C27" i="13"/>
  <c r="C19" i="13"/>
  <c r="C11" i="13"/>
  <c r="N39" i="12"/>
  <c r="O63" i="12"/>
  <c r="O62" i="12"/>
  <c r="O61" i="12"/>
  <c r="O60" i="12"/>
  <c r="O59" i="12"/>
  <c r="O58" i="12"/>
  <c r="O54" i="12"/>
  <c r="O53" i="12"/>
  <c r="O52" i="12"/>
  <c r="O48" i="12"/>
  <c r="O49" i="12" s="1"/>
  <c r="P49" i="12" s="1"/>
  <c r="O44" i="12"/>
  <c r="O43" i="12"/>
  <c r="O42" i="12"/>
  <c r="O41" i="12"/>
  <c r="O36" i="12"/>
  <c r="O39" i="12" s="1"/>
  <c r="P39" i="12" s="1"/>
  <c r="N33" i="12"/>
  <c r="O20" i="12"/>
  <c r="O21" i="12"/>
  <c r="O16" i="12"/>
  <c r="O15" i="12"/>
  <c r="O14" i="12"/>
  <c r="O8" i="12"/>
  <c r="O9" i="12"/>
  <c r="O10" i="12"/>
  <c r="O11" i="12"/>
  <c r="O7" i="12"/>
  <c r="J39" i="12"/>
  <c r="K32" i="12"/>
  <c r="K33" i="12"/>
  <c r="K34" i="12"/>
  <c r="K35" i="12"/>
  <c r="K36" i="12"/>
  <c r="K37" i="12"/>
  <c r="K38" i="12"/>
  <c r="K31" i="12"/>
  <c r="K30" i="12"/>
  <c r="K29" i="12"/>
  <c r="K24" i="12"/>
  <c r="K13" i="12"/>
  <c r="J11" i="12"/>
  <c r="K8" i="12"/>
  <c r="K9" i="12"/>
  <c r="K10" i="12"/>
  <c r="K7" i="12"/>
  <c r="G62" i="12"/>
  <c r="G8" i="12"/>
  <c r="C61" i="12"/>
  <c r="C60" i="12"/>
  <c r="C59" i="12"/>
  <c r="C58" i="12"/>
  <c r="C57" i="12"/>
  <c r="C56" i="12"/>
  <c r="C55" i="12"/>
  <c r="C54" i="12"/>
  <c r="C53" i="12"/>
  <c r="C52" i="12"/>
  <c r="C51" i="12"/>
  <c r="C50" i="12"/>
  <c r="C33" i="12"/>
  <c r="C32" i="12"/>
  <c r="C31" i="12"/>
  <c r="C30" i="12"/>
  <c r="C29" i="12"/>
  <c r="C28" i="12"/>
  <c r="C27" i="12"/>
  <c r="C26" i="12"/>
  <c r="C25" i="12"/>
  <c r="C24" i="12"/>
  <c r="C23" i="12"/>
  <c r="C22" i="12"/>
  <c r="O28" i="11"/>
  <c r="O41" i="11" s="1"/>
  <c r="P41" i="11" s="1"/>
  <c r="O9" i="11"/>
  <c r="K48" i="11"/>
  <c r="K49" i="11"/>
  <c r="K50" i="11"/>
  <c r="K51" i="11"/>
  <c r="K52" i="11"/>
  <c r="K53" i="11"/>
  <c r="K54" i="11"/>
  <c r="K55" i="11"/>
  <c r="K56" i="11"/>
  <c r="K57" i="11"/>
  <c r="K58" i="11"/>
  <c r="K47" i="11"/>
  <c r="J41" i="11"/>
  <c r="K28" i="11"/>
  <c r="J23" i="11"/>
  <c r="K8" i="11"/>
  <c r="F32" i="11"/>
  <c r="G30" i="11"/>
  <c r="F27" i="11"/>
  <c r="G18" i="11"/>
  <c r="F15" i="11"/>
  <c r="G7" i="11"/>
  <c r="G8" i="11"/>
  <c r="G9" i="11"/>
  <c r="G10" i="11"/>
  <c r="G11" i="11"/>
  <c r="G6" i="11"/>
  <c r="C46" i="11"/>
  <c r="B45" i="11"/>
  <c r="C37" i="11"/>
  <c r="B59" i="11"/>
  <c r="B32" i="11"/>
  <c r="N68" i="9"/>
  <c r="J56" i="9"/>
  <c r="J65" i="10"/>
  <c r="B68" i="10"/>
  <c r="P39" i="13" l="1"/>
  <c r="Q39" i="13" s="1"/>
  <c r="K49" i="13"/>
  <c r="L49" i="13" s="1"/>
  <c r="O64" i="12"/>
  <c r="P64" i="12" s="1"/>
  <c r="O17" i="12"/>
  <c r="P17" i="12" s="1"/>
  <c r="P10" i="13"/>
  <c r="Q10" i="13" s="1"/>
  <c r="K30" i="15"/>
  <c r="L30" i="15" s="1"/>
  <c r="K50" i="15"/>
  <c r="P32" i="14"/>
  <c r="Q32" i="14" s="1"/>
  <c r="K59" i="11"/>
  <c r="L59" i="11" s="1"/>
  <c r="O68" i="13"/>
  <c r="K21" i="15"/>
  <c r="L21" i="15" s="1"/>
  <c r="P51" i="14"/>
  <c r="Q51" i="14" s="1"/>
  <c r="C34" i="12"/>
  <c r="K63" i="13"/>
  <c r="L63" i="13" s="1"/>
  <c r="D40" i="15"/>
  <c r="E40" i="15" s="1"/>
  <c r="C62" i="12"/>
  <c r="K11" i="12"/>
  <c r="L11" i="12" s="1"/>
  <c r="K39" i="12"/>
  <c r="L39" i="12" s="1"/>
  <c r="O45" i="12"/>
  <c r="P45" i="12" s="1"/>
  <c r="O55" i="12"/>
  <c r="P55" i="12" s="1"/>
  <c r="D15" i="15"/>
  <c r="E15" i="15" s="1"/>
  <c r="Q55" i="14"/>
  <c r="K25" i="14"/>
  <c r="L25" i="14" s="1"/>
  <c r="D67" i="14"/>
  <c r="E67" i="14" s="1"/>
  <c r="D18" i="14"/>
  <c r="E18" i="14" s="1"/>
  <c r="D24" i="14"/>
  <c r="E24" i="14" s="1"/>
  <c r="D31" i="14"/>
  <c r="E31" i="14" s="1"/>
  <c r="D49" i="14"/>
  <c r="E49" i="14" s="1"/>
  <c r="Q44" i="13"/>
  <c r="K25" i="13"/>
  <c r="L25" i="13" s="1"/>
  <c r="D19" i="13"/>
  <c r="E19" i="13" s="1"/>
  <c r="K34" i="13"/>
  <c r="L34" i="13" s="1"/>
  <c r="D11" i="13"/>
  <c r="E11" i="13" s="1"/>
  <c r="D27" i="13"/>
  <c r="E27" i="13" s="1"/>
  <c r="D45" i="13"/>
  <c r="E45" i="13" s="1"/>
  <c r="K44" i="13"/>
  <c r="L44" i="13" s="1"/>
  <c r="K17" i="13"/>
  <c r="L17" i="13" s="1"/>
  <c r="J68" i="13"/>
  <c r="D35" i="13"/>
  <c r="E35" i="13" s="1"/>
  <c r="D53" i="13"/>
  <c r="E53" i="13" s="1"/>
  <c r="C68" i="13"/>
  <c r="D65" i="13"/>
  <c r="O12" i="12"/>
  <c r="P12" i="12" s="1"/>
  <c r="F70" i="11"/>
  <c r="F48" i="15"/>
  <c r="E48" i="15" l="1"/>
  <c r="D48" i="15" s="1"/>
  <c r="D64" i="15" s="1"/>
  <c r="P69" i="14"/>
  <c r="Q69" i="14" s="1"/>
  <c r="K68" i="15"/>
  <c r="L68" i="15" s="1"/>
  <c r="L50" i="15"/>
  <c r="P68" i="13"/>
  <c r="Q68" i="13" s="1"/>
  <c r="D68" i="13"/>
  <c r="E68" i="13" s="1"/>
  <c r="D69" i="14"/>
  <c r="E69" i="14" s="1"/>
  <c r="O69" i="13"/>
  <c r="K68" i="13"/>
  <c r="L68" i="13" s="1"/>
  <c r="E65" i="13"/>
  <c r="E64" i="15" l="1"/>
  <c r="D68" i="15"/>
  <c r="E68" i="15" s="1"/>
  <c r="O70" i="13"/>
  <c r="O42" i="17" s="1"/>
  <c r="H14" i="11"/>
  <c r="G14" i="11" s="1"/>
  <c r="H19" i="11"/>
  <c r="G19" i="11" s="1"/>
  <c r="H20" i="11"/>
  <c r="G20" i="11" s="1"/>
  <c r="H21" i="11"/>
  <c r="G21" i="11" s="1"/>
  <c r="H22" i="11"/>
  <c r="G22" i="11" s="1"/>
  <c r="H23" i="11"/>
  <c r="G31" i="11"/>
  <c r="G32" i="11" s="1"/>
  <c r="H25" i="11" l="1"/>
  <c r="G23" i="11"/>
  <c r="H32" i="11"/>
  <c r="N59" i="10"/>
  <c r="O58" i="10"/>
  <c r="O57" i="10"/>
  <c r="O7" i="8"/>
  <c r="O23" i="8"/>
  <c r="O22" i="8"/>
  <c r="O21" i="8"/>
  <c r="O20" i="8"/>
  <c r="O18" i="8"/>
  <c r="O17" i="8"/>
  <c r="O16" i="8"/>
  <c r="O15" i="8"/>
  <c r="O14" i="8"/>
  <c r="O13" i="8"/>
  <c r="O12" i="8"/>
  <c r="O11" i="8"/>
  <c r="O10" i="8"/>
  <c r="O9" i="8"/>
  <c r="O8" i="8"/>
  <c r="C19" i="8"/>
  <c r="C21" i="8"/>
  <c r="C20" i="8"/>
  <c r="O24" i="8" l="1"/>
  <c r="O70" i="8" s="1"/>
  <c r="P70" i="8" s="1"/>
  <c r="H26" i="11"/>
  <c r="G26" i="11" s="1"/>
  <c r="G25" i="11"/>
  <c r="O59" i="10"/>
  <c r="B15" i="11"/>
  <c r="B70" i="11" s="1"/>
  <c r="C18" i="11"/>
  <c r="C19" i="11"/>
  <c r="C20" i="11"/>
  <c r="C21" i="11"/>
  <c r="C22" i="11"/>
  <c r="C23" i="11"/>
  <c r="C24" i="11"/>
  <c r="C25" i="11"/>
  <c r="C26" i="11"/>
  <c r="C27" i="11"/>
  <c r="C28" i="11"/>
  <c r="C29" i="11"/>
  <c r="C30" i="11"/>
  <c r="C31" i="11"/>
  <c r="C17" i="11"/>
  <c r="C7" i="11"/>
  <c r="C8" i="11"/>
  <c r="C9" i="11"/>
  <c r="C10" i="11"/>
  <c r="C11" i="11"/>
  <c r="C12" i="11"/>
  <c r="C13" i="11"/>
  <c r="C14" i="11"/>
  <c r="C6" i="11"/>
  <c r="K64" i="10"/>
  <c r="K63" i="10"/>
  <c r="K57" i="10"/>
  <c r="K58" i="10"/>
  <c r="K59" i="10"/>
  <c r="K60" i="10"/>
  <c r="K61" i="10"/>
  <c r="K56" i="10"/>
  <c r="O53" i="10"/>
  <c r="O52" i="10"/>
  <c r="O42" i="10"/>
  <c r="O43" i="10"/>
  <c r="O44" i="10"/>
  <c r="O45" i="10"/>
  <c r="O46" i="10"/>
  <c r="O47" i="10"/>
  <c r="O48" i="10"/>
  <c r="O49" i="10"/>
  <c r="O50" i="10"/>
  <c r="O41" i="10"/>
  <c r="O35" i="10"/>
  <c r="O29" i="10"/>
  <c r="O30" i="10"/>
  <c r="O31" i="10"/>
  <c r="O32" i="10"/>
  <c r="O33" i="10"/>
  <c r="O28" i="10"/>
  <c r="N23" i="10"/>
  <c r="O22" i="10"/>
  <c r="O21" i="10"/>
  <c r="O17" i="10"/>
  <c r="O18" i="10"/>
  <c r="O19" i="10"/>
  <c r="O16" i="10"/>
  <c r="O9" i="10"/>
  <c r="O10" i="10"/>
  <c r="O11" i="10"/>
  <c r="O12" i="10"/>
  <c r="O13" i="10"/>
  <c r="O14" i="10"/>
  <c r="O15" i="10"/>
  <c r="O8" i="10"/>
  <c r="K53" i="10"/>
  <c r="K54" i="10"/>
  <c r="K55" i="10"/>
  <c r="K52" i="10"/>
  <c r="K48" i="10"/>
  <c r="K42" i="10"/>
  <c r="K43" i="10"/>
  <c r="K44" i="10"/>
  <c r="K45" i="10"/>
  <c r="K46" i="10"/>
  <c r="K41" i="10"/>
  <c r="K35" i="10"/>
  <c r="K23" i="10"/>
  <c r="K24" i="10"/>
  <c r="K25" i="10"/>
  <c r="K26" i="10"/>
  <c r="K27" i="10"/>
  <c r="K28" i="10"/>
  <c r="K29" i="10"/>
  <c r="K30" i="10"/>
  <c r="K31" i="10"/>
  <c r="K32" i="10"/>
  <c r="K33" i="10"/>
  <c r="K22" i="10"/>
  <c r="J18" i="10"/>
  <c r="K15" i="10"/>
  <c r="K16" i="10"/>
  <c r="K17" i="10"/>
  <c r="K14" i="10"/>
  <c r="K6" i="10"/>
  <c r="K7" i="10"/>
  <c r="K8" i="10"/>
  <c r="K9" i="10"/>
  <c r="K10" i="10"/>
  <c r="K11" i="10"/>
  <c r="K12" i="10"/>
  <c r="K5" i="10"/>
  <c r="F68" i="10"/>
  <c r="G65" i="10"/>
  <c r="G66" i="10"/>
  <c r="G67" i="10"/>
  <c r="G64" i="10"/>
  <c r="G57" i="10"/>
  <c r="G58" i="10"/>
  <c r="G59" i="10"/>
  <c r="G56" i="10"/>
  <c r="G52" i="10"/>
  <c r="G51" i="10"/>
  <c r="G39" i="10"/>
  <c r="G40" i="10"/>
  <c r="G41" i="10"/>
  <c r="G42" i="10"/>
  <c r="G43" i="10"/>
  <c r="G44" i="10"/>
  <c r="G45" i="10"/>
  <c r="G46" i="10"/>
  <c r="G47" i="10"/>
  <c r="G48" i="10"/>
  <c r="G49" i="10"/>
  <c r="G38" i="10"/>
  <c r="G30" i="10"/>
  <c r="G31" i="10"/>
  <c r="G32" i="10"/>
  <c r="G29" i="10"/>
  <c r="G17" i="10"/>
  <c r="G18" i="10"/>
  <c r="G19" i="10"/>
  <c r="G20" i="10"/>
  <c r="G21" i="10"/>
  <c r="G22" i="10"/>
  <c r="G23" i="10"/>
  <c r="G24" i="10"/>
  <c r="G25" i="10"/>
  <c r="G26" i="10"/>
  <c r="G27" i="10"/>
  <c r="G16" i="10"/>
  <c r="G10" i="10"/>
  <c r="G11" i="10"/>
  <c r="G12" i="10"/>
  <c r="G9" i="10"/>
  <c r="G6" i="10"/>
  <c r="G7" i="10"/>
  <c r="G5" i="10"/>
  <c r="F13" i="10"/>
  <c r="B12" i="10"/>
  <c r="C52" i="10"/>
  <c r="C53" i="10"/>
  <c r="C54" i="10"/>
  <c r="C51" i="10"/>
  <c r="C39" i="10"/>
  <c r="C40" i="10"/>
  <c r="C41" i="10"/>
  <c r="C42" i="10"/>
  <c r="C43" i="10"/>
  <c r="C44" i="10"/>
  <c r="C45" i="10"/>
  <c r="C46" i="10"/>
  <c r="C47" i="10"/>
  <c r="C48" i="10"/>
  <c r="C49" i="10"/>
  <c r="C38" i="10"/>
  <c r="C15" i="10"/>
  <c r="C16" i="10"/>
  <c r="C17" i="10"/>
  <c r="C18" i="10"/>
  <c r="C19" i="10"/>
  <c r="C20" i="10"/>
  <c r="C21" i="10"/>
  <c r="C22" i="10"/>
  <c r="C23" i="10"/>
  <c r="C24" i="10"/>
  <c r="C25" i="10"/>
  <c r="C26" i="10"/>
  <c r="C27" i="10"/>
  <c r="C28" i="10"/>
  <c r="C29" i="10"/>
  <c r="C30" i="10"/>
  <c r="C31" i="10"/>
  <c r="C32" i="10"/>
  <c r="C33" i="10"/>
  <c r="C14" i="10"/>
  <c r="C9" i="10"/>
  <c r="C10" i="10"/>
  <c r="C11" i="10"/>
  <c r="C8" i="10"/>
  <c r="N70" i="9"/>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5" i="9"/>
  <c r="J68" i="9"/>
  <c r="J37" i="9"/>
  <c r="K62" i="9"/>
  <c r="K63" i="9"/>
  <c r="K64" i="9"/>
  <c r="K65" i="9"/>
  <c r="K66" i="9"/>
  <c r="K67" i="9"/>
  <c r="K61" i="9"/>
  <c r="K53" i="9"/>
  <c r="K54" i="9"/>
  <c r="K55" i="9"/>
  <c r="K52" i="9"/>
  <c r="K40" i="9"/>
  <c r="K41" i="9"/>
  <c r="K42" i="9"/>
  <c r="K43" i="9"/>
  <c r="K44" i="9"/>
  <c r="K45" i="9"/>
  <c r="K46" i="9"/>
  <c r="K47" i="9"/>
  <c r="K48" i="9"/>
  <c r="K49" i="9"/>
  <c r="K50" i="9"/>
  <c r="K39"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5" i="9"/>
  <c r="F68" i="9"/>
  <c r="F70" i="9" s="1"/>
  <c r="G45" i="9"/>
  <c r="G46" i="9"/>
  <c r="G47" i="9"/>
  <c r="G48" i="9"/>
  <c r="G49" i="9"/>
  <c r="G50" i="9"/>
  <c r="G51" i="9"/>
  <c r="G52" i="9"/>
  <c r="G53" i="9"/>
  <c r="G54" i="9"/>
  <c r="G55" i="9"/>
  <c r="G56" i="9"/>
  <c r="G57" i="9"/>
  <c r="G58" i="9"/>
  <c r="G59" i="9"/>
  <c r="G60" i="9"/>
  <c r="G61" i="9"/>
  <c r="G62" i="9"/>
  <c r="G63" i="9"/>
  <c r="G64" i="9"/>
  <c r="G65" i="9"/>
  <c r="G66" i="9"/>
  <c r="G67" i="9"/>
  <c r="G44"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7" i="9"/>
  <c r="B68" i="9"/>
  <c r="B70" i="9" s="1"/>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8" i="9"/>
  <c r="L36" i="8"/>
  <c r="J21" i="8"/>
  <c r="K25" i="8"/>
  <c r="K26" i="8"/>
  <c r="K27" i="8"/>
  <c r="K28" i="8"/>
  <c r="K29" i="8"/>
  <c r="K30" i="8"/>
  <c r="K31" i="8"/>
  <c r="K32" i="8"/>
  <c r="K33" i="8"/>
  <c r="K34" i="8"/>
  <c r="K35" i="8"/>
  <c r="K24" i="8"/>
  <c r="K10" i="8"/>
  <c r="K11" i="8"/>
  <c r="K12" i="8"/>
  <c r="K13" i="8"/>
  <c r="K14" i="8"/>
  <c r="K15" i="8"/>
  <c r="K16" i="8"/>
  <c r="K17" i="8"/>
  <c r="K18" i="8"/>
  <c r="K19" i="8"/>
  <c r="K20" i="8"/>
  <c r="K9" i="8"/>
  <c r="G40" i="8"/>
  <c r="G41" i="8"/>
  <c r="G42" i="8"/>
  <c r="G43" i="8"/>
  <c r="G44" i="8"/>
  <c r="G45" i="8"/>
  <c r="G46" i="8"/>
  <c r="G47" i="8"/>
  <c r="G48" i="8"/>
  <c r="G49" i="8"/>
  <c r="G50" i="8"/>
  <c r="G39" i="8"/>
  <c r="G25" i="8"/>
  <c r="G26" i="8"/>
  <c r="G27" i="8"/>
  <c r="G28" i="8"/>
  <c r="G29" i="8"/>
  <c r="G30" i="8"/>
  <c r="G31" i="8"/>
  <c r="G32" i="8"/>
  <c r="G33" i="8"/>
  <c r="G34" i="8"/>
  <c r="G35" i="8"/>
  <c r="G24" i="8"/>
  <c r="G10" i="8"/>
  <c r="G11" i="8"/>
  <c r="G12" i="8"/>
  <c r="G13" i="8"/>
  <c r="G14" i="8"/>
  <c r="G15" i="8"/>
  <c r="G16" i="8"/>
  <c r="G17" i="8"/>
  <c r="G18" i="8"/>
  <c r="G19" i="8"/>
  <c r="G20" i="8"/>
  <c r="G9" i="8"/>
  <c r="C52" i="8"/>
  <c r="C53" i="8"/>
  <c r="C54" i="8"/>
  <c r="C51" i="8"/>
  <c r="C27" i="8"/>
  <c r="C28" i="8"/>
  <c r="C29" i="8"/>
  <c r="C30" i="8"/>
  <c r="C31" i="8"/>
  <c r="C32" i="8"/>
  <c r="C33" i="8"/>
  <c r="C34" i="8"/>
  <c r="C35" i="8"/>
  <c r="C36" i="8"/>
  <c r="C37" i="8"/>
  <c r="C38" i="8"/>
  <c r="C39" i="8"/>
  <c r="C40" i="8"/>
  <c r="C41" i="8"/>
  <c r="C42" i="8"/>
  <c r="C43" i="8"/>
  <c r="C44" i="8"/>
  <c r="C45" i="8"/>
  <c r="C46" i="8"/>
  <c r="C47" i="8"/>
  <c r="C48" i="8"/>
  <c r="C49" i="8"/>
  <c r="C26" i="8"/>
  <c r="C15" i="8"/>
  <c r="C9" i="8"/>
  <c r="C10" i="8"/>
  <c r="C11" i="8"/>
  <c r="C12" i="8"/>
  <c r="C13" i="8"/>
  <c r="C8" i="8"/>
  <c r="N60" i="7"/>
  <c r="N43" i="7"/>
  <c r="O59" i="7"/>
  <c r="O58" i="7"/>
  <c r="O48" i="7"/>
  <c r="O49" i="7"/>
  <c r="O50" i="7"/>
  <c r="O51" i="7"/>
  <c r="O52" i="7"/>
  <c r="O53" i="7"/>
  <c r="O54" i="7"/>
  <c r="O55" i="7"/>
  <c r="O56" i="7"/>
  <c r="O47" i="7"/>
  <c r="O31" i="7"/>
  <c r="O30" i="7"/>
  <c r="O10" i="7"/>
  <c r="O11" i="7"/>
  <c r="O12" i="7"/>
  <c r="O13" i="7"/>
  <c r="O14" i="7"/>
  <c r="O15" i="7"/>
  <c r="O16" i="7"/>
  <c r="O17" i="7"/>
  <c r="O18" i="7"/>
  <c r="O19" i="7"/>
  <c r="O9" i="7"/>
  <c r="O8" i="7"/>
  <c r="K58" i="7"/>
  <c r="K59" i="7"/>
  <c r="K60" i="7"/>
  <c r="K61" i="7"/>
  <c r="K57" i="7"/>
  <c r="J34" i="7"/>
  <c r="F68"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34" i="7"/>
  <c r="G33" i="7"/>
  <c r="F31" i="7"/>
  <c r="G9" i="7"/>
  <c r="G10" i="7"/>
  <c r="G11" i="7"/>
  <c r="G12" i="7"/>
  <c r="G13" i="7"/>
  <c r="G14" i="7"/>
  <c r="G15" i="7"/>
  <c r="G16" i="7"/>
  <c r="G17" i="7"/>
  <c r="G18" i="7"/>
  <c r="G19" i="7"/>
  <c r="G20" i="7"/>
  <c r="G21" i="7"/>
  <c r="G22" i="7"/>
  <c r="G23" i="7"/>
  <c r="G24" i="7"/>
  <c r="G25" i="7"/>
  <c r="G26" i="7"/>
  <c r="G27" i="7"/>
  <c r="G28" i="7"/>
  <c r="G29" i="7"/>
  <c r="G30" i="7"/>
  <c r="G8" i="7"/>
  <c r="G7" i="7"/>
  <c r="B68" i="7"/>
  <c r="B70" i="7" s="1"/>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9" i="7"/>
  <c r="C8" i="7"/>
  <c r="K20" i="6"/>
  <c r="K21" i="6"/>
  <c r="K22" i="6"/>
  <c r="K23" i="6"/>
  <c r="K24" i="6"/>
  <c r="K25" i="6"/>
  <c r="K26" i="6"/>
  <c r="K27" i="6"/>
  <c r="K28" i="6"/>
  <c r="K19" i="6"/>
  <c r="K8" i="6"/>
  <c r="K9" i="6"/>
  <c r="K10" i="6"/>
  <c r="K11" i="6"/>
  <c r="K12" i="6"/>
  <c r="K13" i="6"/>
  <c r="K14" i="6"/>
  <c r="K15" i="6"/>
  <c r="K16" i="6"/>
  <c r="K7" i="6"/>
  <c r="J17" i="6"/>
  <c r="F49" i="6"/>
  <c r="G30" i="6"/>
  <c r="G31" i="6"/>
  <c r="G32" i="6"/>
  <c r="G33" i="6"/>
  <c r="G34" i="6"/>
  <c r="G35" i="6"/>
  <c r="G36" i="6"/>
  <c r="G37" i="6"/>
  <c r="G38" i="6"/>
  <c r="G39" i="6"/>
  <c r="G40" i="6"/>
  <c r="G41" i="6"/>
  <c r="G42" i="6"/>
  <c r="G43" i="6"/>
  <c r="G44" i="6"/>
  <c r="G45" i="6"/>
  <c r="G46" i="6"/>
  <c r="G47" i="6"/>
  <c r="G48" i="6"/>
  <c r="G29" i="6"/>
  <c r="G9" i="6"/>
  <c r="G10" i="6"/>
  <c r="G11" i="6"/>
  <c r="G12" i="6"/>
  <c r="G13" i="6"/>
  <c r="G14" i="6"/>
  <c r="G15" i="6"/>
  <c r="G16" i="6"/>
  <c r="G17" i="6"/>
  <c r="G18" i="6"/>
  <c r="G19" i="6"/>
  <c r="G20" i="6"/>
  <c r="G21" i="6"/>
  <c r="G22" i="6"/>
  <c r="G23" i="6"/>
  <c r="G24" i="6"/>
  <c r="G25" i="6"/>
  <c r="G26" i="6"/>
  <c r="G27" i="6"/>
  <c r="G8" i="6"/>
  <c r="D34" i="6"/>
  <c r="B47" i="6"/>
  <c r="B34" i="6"/>
  <c r="C46" i="6"/>
  <c r="C45" i="6"/>
  <c r="C39" i="6"/>
  <c r="C40" i="6"/>
  <c r="C41" i="6"/>
  <c r="C42" i="6"/>
  <c r="C43" i="6"/>
  <c r="C38" i="6"/>
  <c r="C31" i="6"/>
  <c r="C32" i="6"/>
  <c r="C33" i="6"/>
  <c r="C30" i="6"/>
  <c r="C20" i="6"/>
  <c r="C21" i="6"/>
  <c r="C22" i="6"/>
  <c r="C23" i="6"/>
  <c r="C24" i="6"/>
  <c r="C25" i="6"/>
  <c r="C26" i="6"/>
  <c r="C27" i="6"/>
  <c r="C28" i="6"/>
  <c r="C19" i="6"/>
  <c r="C8" i="6"/>
  <c r="C9" i="6"/>
  <c r="C10" i="6"/>
  <c r="C11" i="6"/>
  <c r="C12" i="6"/>
  <c r="C13" i="6"/>
  <c r="C14" i="6"/>
  <c r="C15" i="6"/>
  <c r="C16" i="6"/>
  <c r="C7" i="6"/>
  <c r="O47" i="16"/>
  <c r="O41" i="16"/>
  <c r="O42" i="16"/>
  <c r="O40" i="16"/>
  <c r="O31" i="16"/>
  <c r="O32" i="16"/>
  <c r="O33" i="16"/>
  <c r="O34" i="16"/>
  <c r="O30" i="16"/>
  <c r="O28" i="16"/>
  <c r="O20" i="16"/>
  <c r="O21" i="16"/>
  <c r="O22" i="16"/>
  <c r="O23" i="16"/>
  <c r="O24" i="16"/>
  <c r="O25" i="16"/>
  <c r="O26" i="16"/>
  <c r="O27" i="16"/>
  <c r="O19" i="16"/>
  <c r="O15" i="16"/>
  <c r="O14" i="16"/>
  <c r="O8" i="16"/>
  <c r="O9" i="16"/>
  <c r="O10" i="16"/>
  <c r="O11" i="16"/>
  <c r="O12" i="16"/>
  <c r="O7" i="16"/>
  <c r="F24" i="16"/>
  <c r="G52" i="16"/>
  <c r="G47" i="16"/>
  <c r="G34" i="16"/>
  <c r="G35" i="16"/>
  <c r="G36" i="16"/>
  <c r="G37" i="16"/>
  <c r="G38" i="16"/>
  <c r="G39" i="16"/>
  <c r="G40" i="16"/>
  <c r="G41" i="16"/>
  <c r="G42" i="16"/>
  <c r="G43" i="16"/>
  <c r="G44" i="16"/>
  <c r="G33" i="16"/>
  <c r="G21" i="16"/>
  <c r="G22" i="16"/>
  <c r="G23" i="16"/>
  <c r="G20" i="16"/>
  <c r="G8" i="16"/>
  <c r="G9" i="16"/>
  <c r="G10" i="16"/>
  <c r="G11" i="16"/>
  <c r="G12" i="16"/>
  <c r="G13" i="16"/>
  <c r="G14" i="16"/>
  <c r="G15" i="16"/>
  <c r="G16" i="16"/>
  <c r="G17" i="16"/>
  <c r="G18" i="16"/>
  <c r="G7" i="16"/>
  <c r="F64" i="16"/>
  <c r="B39" i="16"/>
  <c r="B68" i="16" s="1"/>
  <c r="B70" i="16" s="1"/>
  <c r="C38" i="16"/>
  <c r="C37" i="16"/>
  <c r="C6" i="16"/>
  <c r="C7" i="16"/>
  <c r="C8" i="16"/>
  <c r="C9" i="16"/>
  <c r="C10" i="16"/>
  <c r="C11" i="16"/>
  <c r="C12" i="16"/>
  <c r="C13" i="16"/>
  <c r="C14" i="16"/>
  <c r="C15" i="16"/>
  <c r="C16" i="16"/>
  <c r="C17" i="16"/>
  <c r="C18" i="16"/>
  <c r="C19" i="16"/>
  <c r="C20" i="16"/>
  <c r="C21" i="16"/>
  <c r="C22" i="16"/>
  <c r="C23" i="16"/>
  <c r="C24" i="16"/>
  <c r="C25" i="16"/>
  <c r="C26" i="16"/>
  <c r="C27" i="16"/>
  <c r="C28" i="16"/>
  <c r="C29" i="16"/>
  <c r="C30" i="16"/>
  <c r="C31" i="16"/>
  <c r="C32" i="16"/>
  <c r="C33" i="16"/>
  <c r="C34" i="16"/>
  <c r="C35" i="16"/>
  <c r="C5" i="16"/>
  <c r="O42" i="1"/>
  <c r="O43" i="1"/>
  <c r="O44" i="1"/>
  <c r="N45" i="1"/>
  <c r="K67" i="5"/>
  <c r="N68" i="5"/>
  <c r="N70" i="5" s="1"/>
  <c r="J68" i="5"/>
  <c r="J70" i="5" s="1"/>
  <c r="F68" i="5"/>
  <c r="F70" i="5" s="1"/>
  <c r="B68" i="5"/>
  <c r="B70" i="5" s="1"/>
  <c r="O6" i="5"/>
  <c r="O7" i="5"/>
  <c r="O8" i="5"/>
  <c r="O9" i="5"/>
  <c r="O10" i="5"/>
  <c r="O11" i="5"/>
  <c r="O12" i="5"/>
  <c r="O13"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5" i="5"/>
  <c r="O61" i="5"/>
  <c r="O5" i="5"/>
  <c r="K10" i="5"/>
  <c r="K11" i="5"/>
  <c r="K12" i="5"/>
  <c r="K13" i="5"/>
  <c r="K14" i="5"/>
  <c r="K15" i="5"/>
  <c r="K21" i="5"/>
  <c r="K22" i="5"/>
  <c r="K24" i="5"/>
  <c r="K25" i="5"/>
  <c r="K37" i="5"/>
  <c r="K38" i="5"/>
  <c r="K39" i="5"/>
  <c r="K40" i="5"/>
  <c r="K41" i="5"/>
  <c r="K43" i="5"/>
  <c r="K44" i="5"/>
  <c r="K45" i="5"/>
  <c r="K46" i="5"/>
  <c r="K47" i="5"/>
  <c r="K48" i="5"/>
  <c r="K49" i="5"/>
  <c r="K50" i="5"/>
  <c r="K51" i="5"/>
  <c r="K52" i="5"/>
  <c r="K53" i="5"/>
  <c r="K54" i="5"/>
  <c r="K55" i="5"/>
  <c r="K56" i="5"/>
  <c r="K57" i="5"/>
  <c r="K58" i="5"/>
  <c r="K59" i="5"/>
  <c r="K60" i="5"/>
  <c r="K61" i="5"/>
  <c r="K64" i="5"/>
  <c r="K65" i="5"/>
  <c r="K66" i="5"/>
  <c r="K9" i="5"/>
  <c r="K6" i="5"/>
  <c r="K5" i="5"/>
  <c r="G65" i="5"/>
  <c r="C10" i="5"/>
  <c r="N23" i="4"/>
  <c r="N68" i="4"/>
  <c r="B23" i="4"/>
  <c r="K62" i="7" l="1"/>
  <c r="G27" i="11"/>
  <c r="H27" i="11" s="1"/>
  <c r="P24" i="8"/>
  <c r="C39" i="16"/>
  <c r="D39" i="16" s="1"/>
  <c r="B68" i="6"/>
  <c r="B70" i="6" s="1"/>
  <c r="K17" i="6"/>
  <c r="L17" i="6" s="1"/>
  <c r="G68" i="9"/>
  <c r="G70" i="9" s="1"/>
  <c r="H70" i="9" s="1"/>
  <c r="O68" i="9"/>
  <c r="P68" i="9" s="1"/>
  <c r="G24" i="16"/>
  <c r="H24" i="16" s="1"/>
  <c r="O16" i="16"/>
  <c r="P16" i="16" s="1"/>
  <c r="K29" i="6"/>
  <c r="O43" i="16"/>
  <c r="P43" i="16" s="1"/>
  <c r="C68" i="9"/>
  <c r="D68" i="9" s="1"/>
  <c r="C32" i="11"/>
  <c r="D32" i="11" s="1"/>
  <c r="L24" i="16"/>
  <c r="G31" i="7"/>
  <c r="H31" i="7" s="1"/>
  <c r="F70" i="7"/>
  <c r="K37" i="9"/>
  <c r="L37" i="9" s="1"/>
  <c r="K56" i="9"/>
  <c r="L56" i="9" s="1"/>
  <c r="K68" i="9"/>
  <c r="L68" i="9" s="1"/>
  <c r="G45" i="16"/>
  <c r="H45" i="16" s="1"/>
  <c r="O35" i="16"/>
  <c r="P35" i="16" s="1"/>
  <c r="G68" i="7"/>
  <c r="H68" i="7" s="1"/>
  <c r="O60" i="7"/>
  <c r="P60" i="7" s="1"/>
  <c r="P59" i="10"/>
  <c r="C68" i="7"/>
  <c r="N71" i="5"/>
  <c r="C47" i="6"/>
  <c r="C68" i="6" s="1"/>
  <c r="C15" i="11"/>
  <c r="D15" i="11" s="1"/>
  <c r="O36" i="10"/>
  <c r="P36" i="10" s="1"/>
  <c r="K36" i="10"/>
  <c r="L36" i="10" s="1"/>
  <c r="O23" i="10"/>
  <c r="P23" i="10" s="1"/>
  <c r="O54" i="10"/>
  <c r="C34" i="10"/>
  <c r="D34" i="10" s="1"/>
  <c r="G60" i="10"/>
  <c r="H60" i="10" s="1"/>
  <c r="G68" i="10"/>
  <c r="H68" i="10" s="1"/>
  <c r="K18" i="10"/>
  <c r="L18" i="10" s="1"/>
  <c r="K49" i="10"/>
  <c r="L49" i="10" s="1"/>
  <c r="C12" i="10"/>
  <c r="D12" i="10" s="1"/>
  <c r="C55" i="10"/>
  <c r="D55" i="10" s="1"/>
  <c r="G13" i="10"/>
  <c r="H13" i="10" s="1"/>
  <c r="G33" i="10"/>
  <c r="H33" i="10" s="1"/>
  <c r="G53" i="10"/>
  <c r="H53" i="10" s="1"/>
  <c r="C16" i="8"/>
  <c r="D16" i="8" s="1"/>
  <c r="C55" i="8"/>
  <c r="D55" i="8" s="1"/>
  <c r="G21" i="8"/>
  <c r="H21" i="8" s="1"/>
  <c r="G36" i="8"/>
  <c r="H36" i="8" s="1"/>
  <c r="G51" i="8"/>
  <c r="H51" i="8" s="1"/>
  <c r="K21" i="8"/>
  <c r="K68" i="8" s="1"/>
  <c r="K65" i="10"/>
  <c r="G49" i="6"/>
  <c r="H49" i="6" s="1"/>
  <c r="F68" i="6"/>
  <c r="F70" i="6" s="1"/>
  <c r="B39" i="4"/>
  <c r="O30" i="4"/>
  <c r="O9" i="4"/>
  <c r="K26" i="4"/>
  <c r="K25" i="4"/>
  <c r="K24" i="4"/>
  <c r="K23" i="4"/>
  <c r="K22" i="4"/>
  <c r="K21" i="4"/>
  <c r="K20" i="4"/>
  <c r="K19" i="4"/>
  <c r="K18" i="4"/>
  <c r="K17" i="4"/>
  <c r="K16" i="4"/>
  <c r="K15" i="4"/>
  <c r="K14" i="4"/>
  <c r="K13" i="4"/>
  <c r="K12" i="4"/>
  <c r="K11" i="4"/>
  <c r="K10" i="4"/>
  <c r="K9" i="4"/>
  <c r="K8" i="4"/>
  <c r="K7" i="4"/>
  <c r="K5"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C26" i="4"/>
  <c r="C10" i="4"/>
  <c r="N68" i="3"/>
  <c r="N48" i="3"/>
  <c r="N28" i="3"/>
  <c r="N7" i="3"/>
  <c r="J68" i="3"/>
  <c r="J70" i="3" s="1"/>
  <c r="F68" i="3"/>
  <c r="B68" i="3"/>
  <c r="B70" i="3" s="1"/>
  <c r="K67" i="3"/>
  <c r="K66" i="3"/>
  <c r="K65" i="3"/>
  <c r="G67" i="3"/>
  <c r="G7" i="3"/>
  <c r="C8" i="3"/>
  <c r="N46" i="2"/>
  <c r="N22" i="2"/>
  <c r="J39" i="2"/>
  <c r="J68" i="2"/>
  <c r="B25" i="2"/>
  <c r="O45" i="2"/>
  <c r="O44" i="2"/>
  <c r="O43" i="2"/>
  <c r="O42" i="2"/>
  <c r="O41" i="2"/>
  <c r="O40" i="2"/>
  <c r="O39" i="2"/>
  <c r="O38" i="2"/>
  <c r="O37" i="2"/>
  <c r="O36" i="2"/>
  <c r="O35" i="2"/>
  <c r="O34" i="2"/>
  <c r="O33" i="2"/>
  <c r="O32" i="2"/>
  <c r="O31" i="2"/>
  <c r="O30" i="2"/>
  <c r="O29" i="2"/>
  <c r="O28" i="2"/>
  <c r="O27" i="2"/>
  <c r="O26" i="2"/>
  <c r="O25" i="2"/>
  <c r="O5" i="2"/>
  <c r="K63" i="2"/>
  <c r="K7" i="2"/>
  <c r="G20" i="2"/>
  <c r="G15" i="2"/>
  <c r="G14" i="2"/>
  <c r="G12" i="2"/>
  <c r="G11" i="2"/>
  <c r="G10" i="2"/>
  <c r="G9" i="2"/>
  <c r="G8" i="2"/>
  <c r="G7" i="2"/>
  <c r="C66" i="2"/>
  <c r="C65" i="2"/>
  <c r="C64" i="2"/>
  <c r="C63" i="2"/>
  <c r="C61" i="2"/>
  <c r="C60" i="2"/>
  <c r="C59" i="2"/>
  <c r="C58" i="2"/>
  <c r="C57" i="2"/>
  <c r="C56" i="2"/>
  <c r="C55" i="2"/>
  <c r="C54" i="2"/>
  <c r="C53" i="2"/>
  <c r="C52" i="2"/>
  <c r="C51" i="2"/>
  <c r="C50" i="2"/>
  <c r="C40" i="2"/>
  <c r="C39" i="2"/>
  <c r="C38" i="2"/>
  <c r="C37" i="2"/>
  <c r="C36" i="2"/>
  <c r="C35" i="2"/>
  <c r="C34" i="2"/>
  <c r="C33" i="2"/>
  <c r="C32" i="2"/>
  <c r="C31" i="2"/>
  <c r="C30" i="2"/>
  <c r="C29" i="2"/>
  <c r="C19" i="2"/>
  <c r="C9" i="2"/>
  <c r="C10" i="2"/>
  <c r="C11" i="2"/>
  <c r="C12" i="2"/>
  <c r="C13" i="2"/>
  <c r="C14" i="2"/>
  <c r="C15" i="2"/>
  <c r="C16" i="2"/>
  <c r="C17" i="2"/>
  <c r="C18" i="2"/>
  <c r="C8" i="2"/>
  <c r="N57" i="1"/>
  <c r="O56" i="1"/>
  <c r="O55" i="1"/>
  <c r="O54" i="1"/>
  <c r="O53" i="1"/>
  <c r="O52" i="1"/>
  <c r="O51" i="1"/>
  <c r="O50" i="1"/>
  <c r="O47" i="1"/>
  <c r="O41" i="1"/>
  <c r="O40" i="1"/>
  <c r="O39" i="1"/>
  <c r="O38" i="1"/>
  <c r="O37" i="1"/>
  <c r="O36" i="1"/>
  <c r="O35" i="1"/>
  <c r="O34" i="1"/>
  <c r="O33" i="1"/>
  <c r="O32" i="1"/>
  <c r="O31" i="1"/>
  <c r="O30" i="1"/>
  <c r="O29" i="1"/>
  <c r="O28" i="1"/>
  <c r="O18" i="1"/>
  <c r="O17" i="1"/>
  <c r="O16" i="1"/>
  <c r="O15" i="1"/>
  <c r="O14" i="1"/>
  <c r="O13" i="1"/>
  <c r="O12" i="1"/>
  <c r="O11" i="1"/>
  <c r="O10" i="1"/>
  <c r="O9" i="1"/>
  <c r="O8" i="1"/>
  <c r="O7" i="1"/>
  <c r="O6" i="1"/>
  <c r="O5" i="1"/>
  <c r="J68" i="1"/>
  <c r="J70" i="1" s="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5" i="1"/>
  <c r="K14" i="1"/>
  <c r="K13" i="1"/>
  <c r="K12" i="1"/>
  <c r="K11" i="1"/>
  <c r="K10" i="1"/>
  <c r="K9" i="1"/>
  <c r="K8" i="1"/>
  <c r="K7" i="1"/>
  <c r="K6" i="1"/>
  <c r="K5" i="1"/>
  <c r="F68" i="1"/>
  <c r="G9" i="1"/>
  <c r="G10" i="1"/>
  <c r="G11" i="1"/>
  <c r="G12" i="1"/>
  <c r="G13" i="1"/>
  <c r="G14" i="1"/>
  <c r="G15" i="1"/>
  <c r="G16" i="1"/>
  <c r="G17" i="1"/>
  <c r="G18" i="1"/>
  <c r="G19" i="1"/>
  <c r="G20" i="1"/>
  <c r="G21" i="1"/>
  <c r="G22" i="1"/>
  <c r="G23" i="1"/>
  <c r="G24" i="1"/>
  <c r="G25" i="1"/>
  <c r="G26" i="1"/>
  <c r="G27" i="1"/>
  <c r="G28" i="1"/>
  <c r="G29" i="1"/>
  <c r="G30" i="1"/>
  <c r="G31" i="1"/>
  <c r="G32" i="1"/>
  <c r="G33" i="1"/>
  <c r="G34" i="1"/>
  <c r="G35"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8" i="1"/>
  <c r="B6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8" i="1"/>
  <c r="C9" i="5"/>
  <c r="C70" i="7" l="1"/>
  <c r="D70" i="7" s="1"/>
  <c r="D68" i="7"/>
  <c r="C70" i="9"/>
  <c r="D70" i="9" s="1"/>
  <c r="C68" i="16"/>
  <c r="C70" i="16" s="1"/>
  <c r="D70" i="16" s="1"/>
  <c r="K68" i="6"/>
  <c r="L68" i="6" s="1"/>
  <c r="K70" i="9"/>
  <c r="L70" i="9" s="1"/>
  <c r="H68" i="9"/>
  <c r="G70" i="7"/>
  <c r="H70" i="7" s="1"/>
  <c r="O70" i="9"/>
  <c r="P70" i="9" s="1"/>
  <c r="L29" i="6"/>
  <c r="D47" i="6"/>
  <c r="L65" i="10"/>
  <c r="K70" i="10"/>
  <c r="L70" i="10" s="1"/>
  <c r="O70" i="10"/>
  <c r="P70" i="10" s="1"/>
  <c r="P54" i="10"/>
  <c r="G68" i="4"/>
  <c r="K27" i="4"/>
  <c r="L27" i="4" s="1"/>
  <c r="G70" i="10"/>
  <c r="H70" i="10" s="1"/>
  <c r="G68" i="8"/>
  <c r="C22" i="8"/>
  <c r="D22" i="8" s="1"/>
  <c r="L21" i="8"/>
  <c r="C68" i="8"/>
  <c r="C70" i="8" s="1"/>
  <c r="D70" i="8" s="1"/>
  <c r="K70" i="8"/>
  <c r="L70" i="8" s="1"/>
  <c r="L68" i="8"/>
  <c r="L62" i="7"/>
  <c r="G68" i="6"/>
  <c r="H68" i="6" s="1"/>
  <c r="D68" i="6"/>
  <c r="C70" i="6"/>
  <c r="D70" i="6" s="1"/>
  <c r="C68" i="1"/>
  <c r="D68" i="1" s="1"/>
  <c r="D70" i="1" s="1"/>
  <c r="G68" i="1"/>
  <c r="H68" i="1" s="1"/>
  <c r="H70" i="1" s="1"/>
  <c r="N70" i="3"/>
  <c r="C68" i="2"/>
  <c r="D68" i="2" s="1"/>
  <c r="O46" i="2"/>
  <c r="P46" i="2" s="1"/>
  <c r="G16" i="2"/>
  <c r="H16" i="2" s="1"/>
  <c r="K68" i="1"/>
  <c r="L68" i="1" s="1"/>
  <c r="L70" i="1" s="1"/>
  <c r="N68" i="2"/>
  <c r="N70" i="2" s="1"/>
  <c r="H68" i="8" l="1"/>
  <c r="G70" i="8"/>
  <c r="H70" i="8" s="1"/>
  <c r="K70" i="6"/>
  <c r="L70" i="6" s="1"/>
  <c r="D68" i="16"/>
  <c r="G70" i="4"/>
  <c r="H70" i="4" s="1"/>
  <c r="H68" i="4"/>
  <c r="D68" i="8"/>
  <c r="G70" i="6"/>
  <c r="H70" i="6" s="1"/>
  <c r="N72" i="6" l="1"/>
  <c r="O35" i="17" s="1"/>
  <c r="F51" i="8"/>
  <c r="F68" i="8" s="1"/>
  <c r="F70" i="8" s="1"/>
  <c r="J36" i="8"/>
  <c r="J68" i="8" s="1"/>
  <c r="J70" i="8" s="1"/>
  <c r="F36" i="8"/>
  <c r="F21" i="8"/>
  <c r="L54" i="7"/>
  <c r="K54" i="7" s="1"/>
  <c r="L53" i="7"/>
  <c r="K53" i="7" s="1"/>
  <c r="L52" i="7"/>
  <c r="K52" i="7" s="1"/>
  <c r="L51" i="7"/>
  <c r="K51" i="7" s="1"/>
  <c r="O32" i="7"/>
  <c r="N25" i="7"/>
  <c r="N70" i="7" s="1"/>
  <c r="P24" i="7"/>
  <c r="O24" i="7" s="1"/>
  <c r="P23" i="7"/>
  <c r="O23" i="7" s="1"/>
  <c r="P22" i="7"/>
  <c r="O22" i="7" s="1"/>
  <c r="P21" i="7"/>
  <c r="O21" i="7" s="1"/>
  <c r="J29" i="6"/>
  <c r="N16" i="16"/>
  <c r="H30" i="16"/>
  <c r="L49" i="16"/>
  <c r="K49" i="16" s="1"/>
  <c r="N35" i="16"/>
  <c r="N43" i="16"/>
  <c r="F45" i="16"/>
  <c r="F68" i="16" s="1"/>
  <c r="F70" i="16" s="1"/>
  <c r="H48" i="16"/>
  <c r="P48" i="16"/>
  <c r="H53" i="16"/>
  <c r="N60" i="16"/>
  <c r="P63" i="5"/>
  <c r="O63" i="5" s="1"/>
  <c r="P60" i="5"/>
  <c r="O60" i="5" s="1"/>
  <c r="L7" i="7" l="1"/>
  <c r="K6" i="7"/>
  <c r="K55" i="7"/>
  <c r="P49" i="16"/>
  <c r="O48" i="16"/>
  <c r="J68" i="6"/>
  <c r="J70" i="6" s="1"/>
  <c r="N71" i="6" s="1"/>
  <c r="H49" i="16"/>
  <c r="G48" i="16"/>
  <c r="N68" i="16"/>
  <c r="N70" i="16" s="1"/>
  <c r="N71" i="16" s="1"/>
  <c r="O25" i="7"/>
  <c r="P25" i="7" s="1"/>
  <c r="H54" i="16"/>
  <c r="G53" i="16"/>
  <c r="O33" i="7"/>
  <c r="L48" i="16"/>
  <c r="K48" i="16" s="1"/>
  <c r="K54" i="16" s="1"/>
  <c r="K68" i="16" s="1"/>
  <c r="L55" i="7" l="1"/>
  <c r="L8" i="7"/>
  <c r="K7" i="7"/>
  <c r="L68" i="16"/>
  <c r="L70" i="16" s="1"/>
  <c r="K70" i="16"/>
  <c r="P50" i="16"/>
  <c r="O49" i="16"/>
  <c r="L54" i="16"/>
  <c r="H55" i="16"/>
  <c r="G54" i="16"/>
  <c r="H50" i="16"/>
  <c r="G50" i="16" s="1"/>
  <c r="G49" i="16"/>
  <c r="O34" i="7"/>
  <c r="L9" i="7" l="1"/>
  <c r="K14" i="7"/>
  <c r="H56" i="16"/>
  <c r="G55" i="16"/>
  <c r="P51" i="16"/>
  <c r="O50" i="16"/>
  <c r="O35" i="7"/>
  <c r="L10" i="7" l="1"/>
  <c r="K9" i="7"/>
  <c r="L14" i="7"/>
  <c r="K70" i="7"/>
  <c r="L70" i="7" s="1"/>
  <c r="P52" i="16"/>
  <c r="O51" i="16"/>
  <c r="H57" i="16"/>
  <c r="G56" i="16"/>
  <c r="O36" i="7"/>
  <c r="L11" i="7" l="1"/>
  <c r="K10" i="7"/>
  <c r="H58" i="16"/>
  <c r="G57" i="16"/>
  <c r="P53" i="16"/>
  <c r="O52" i="16"/>
  <c r="O37" i="7"/>
  <c r="L12" i="7" l="1"/>
  <c r="K11" i="7"/>
  <c r="P54" i="16"/>
  <c r="O53" i="16"/>
  <c r="H59" i="16"/>
  <c r="G58" i="16"/>
  <c r="O38" i="7"/>
  <c r="L13" i="7" l="1"/>
  <c r="K13" i="7" s="1"/>
  <c r="K12" i="7"/>
  <c r="H60" i="16"/>
  <c r="G59" i="16"/>
  <c r="P55" i="16"/>
  <c r="O54" i="16"/>
  <c r="O39" i="7"/>
  <c r="O55" i="16" l="1"/>
  <c r="P58" i="16"/>
  <c r="P56" i="16"/>
  <c r="O56" i="16" s="1"/>
  <c r="H61" i="16"/>
  <c r="G60" i="16"/>
  <c r="O42" i="7"/>
  <c r="O41" i="7"/>
  <c r="H62" i="16" l="1"/>
  <c r="G61" i="16"/>
  <c r="P59" i="16"/>
  <c r="O59" i="16" s="1"/>
  <c r="O58" i="16"/>
  <c r="O43" i="7"/>
  <c r="P67" i="5"/>
  <c r="O67" i="5" s="1"/>
  <c r="P56" i="5"/>
  <c r="P59" i="5"/>
  <c r="P64" i="5"/>
  <c r="O64" i="5" s="1"/>
  <c r="P62" i="5" l="1"/>
  <c r="O62" i="5" s="1"/>
  <c r="O59" i="5"/>
  <c r="O66" i="5"/>
  <c r="O65" i="5"/>
  <c r="O60" i="16"/>
  <c r="P57" i="5"/>
  <c r="O56" i="5"/>
  <c r="O50" i="5"/>
  <c r="P43" i="7"/>
  <c r="O70" i="7"/>
  <c r="P70" i="7" s="1"/>
  <c r="N72" i="7" s="1"/>
  <c r="H63" i="16"/>
  <c r="G63" i="16" s="1"/>
  <c r="G62" i="16"/>
  <c r="L62" i="5"/>
  <c r="G64" i="16" l="1"/>
  <c r="H64" i="16" s="1"/>
  <c r="L63" i="5"/>
  <c r="K63" i="5" s="1"/>
  <c r="K62" i="5"/>
  <c r="O51" i="5"/>
  <c r="O57" i="5"/>
  <c r="P58" i="5"/>
  <c r="O58" i="5" s="1"/>
  <c r="P60" i="16"/>
  <c r="O68" i="16"/>
  <c r="G68" i="16" l="1"/>
  <c r="G70" i="16" s="1"/>
  <c r="H70" i="16" s="1"/>
  <c r="O70" i="16"/>
  <c r="P70" i="16" s="1"/>
  <c r="P68" i="16"/>
  <c r="O52" i="5"/>
  <c r="H68" i="16" l="1"/>
  <c r="N72" i="16"/>
  <c r="O34" i="17" s="1"/>
  <c r="O54" i="5"/>
  <c r="O53" i="5"/>
  <c r="K7" i="5"/>
  <c r="J27" i="4"/>
  <c r="J68" i="4"/>
  <c r="F68" i="4"/>
  <c r="F70" i="4" s="1"/>
  <c r="B68" i="2"/>
  <c r="B46" i="2"/>
  <c r="O68" i="5" l="1"/>
  <c r="O70" i="5" s="1"/>
  <c r="P70" i="5" s="1"/>
  <c r="J70" i="4"/>
  <c r="B70" i="2"/>
  <c r="F70" i="3"/>
  <c r="N68" i="1"/>
  <c r="P68" i="5" l="1"/>
  <c r="N70" i="1"/>
  <c r="B70" i="1" l="1"/>
  <c r="J30" i="15"/>
  <c r="J21" i="15"/>
  <c r="C15" i="15"/>
  <c r="C68" i="15" s="1"/>
  <c r="J25" i="14"/>
  <c r="J69" i="14" s="1"/>
  <c r="M11" i="14"/>
  <c r="O51" i="14"/>
  <c r="O69" i="14" s="1"/>
  <c r="M49" i="14"/>
  <c r="L49" i="14" s="1"/>
  <c r="K49" i="14" s="1"/>
  <c r="M48" i="14"/>
  <c r="L48" i="14" s="1"/>
  <c r="K48" i="14" s="1"/>
  <c r="M47" i="14"/>
  <c r="L47" i="14" s="1"/>
  <c r="K47" i="14" s="1"/>
  <c r="M46" i="14"/>
  <c r="L46" i="14" s="1"/>
  <c r="K46" i="14" s="1"/>
  <c r="M45" i="14"/>
  <c r="L45" i="14" s="1"/>
  <c r="K45" i="14" s="1"/>
  <c r="M44" i="14"/>
  <c r="L44" i="14" s="1"/>
  <c r="K44" i="14" s="1"/>
  <c r="M43" i="14"/>
  <c r="L43" i="14" s="1"/>
  <c r="K43" i="14" s="1"/>
  <c r="M42" i="14"/>
  <c r="L42" i="14" s="1"/>
  <c r="K42" i="14" s="1"/>
  <c r="M41" i="14"/>
  <c r="L41" i="14" s="1"/>
  <c r="K41" i="14" s="1"/>
  <c r="M40" i="14"/>
  <c r="L40" i="14" s="1"/>
  <c r="K40" i="14" s="1"/>
  <c r="M39" i="14"/>
  <c r="L39" i="14" s="1"/>
  <c r="K39" i="14" s="1"/>
  <c r="M38" i="14"/>
  <c r="L38" i="14" s="1"/>
  <c r="K38" i="14" s="1"/>
  <c r="C31" i="14"/>
  <c r="C24" i="14"/>
  <c r="S42" i="13"/>
  <c r="L11" i="14" l="1"/>
  <c r="K11" i="14" s="1"/>
  <c r="K14" i="14" s="1"/>
  <c r="L14" i="14" s="1"/>
  <c r="J68" i="15"/>
  <c r="O69" i="15" s="1"/>
  <c r="K51" i="14"/>
  <c r="C69" i="14"/>
  <c r="O70" i="14" s="1"/>
  <c r="L51" i="14" l="1"/>
  <c r="K69" i="14"/>
  <c r="L69" i="14" s="1"/>
  <c r="O71" i="14" s="1"/>
  <c r="O43" i="17" s="1"/>
  <c r="O70" i="15" l="1"/>
  <c r="O44" i="17" s="1"/>
  <c r="N1" i="14"/>
  <c r="N1" i="15"/>
  <c r="F63" i="12" l="1"/>
  <c r="B62" i="12"/>
  <c r="F48" i="12"/>
  <c r="B48" i="12"/>
  <c r="F34" i="12"/>
  <c r="B34" i="12"/>
  <c r="F20" i="12"/>
  <c r="B20" i="12"/>
  <c r="G9" i="12"/>
  <c r="C36" i="12"/>
  <c r="N64" i="12"/>
  <c r="N55" i="12"/>
  <c r="N49" i="12"/>
  <c r="N45" i="12"/>
  <c r="J25" i="12"/>
  <c r="J67" i="12" s="1"/>
  <c r="N17" i="12"/>
  <c r="N12" i="12"/>
  <c r="J59" i="11"/>
  <c r="J70" i="11" s="1"/>
  <c r="N58" i="11"/>
  <c r="P57" i="11"/>
  <c r="O57" i="11" s="1"/>
  <c r="P56" i="11"/>
  <c r="O56" i="11" s="1"/>
  <c r="P55" i="11"/>
  <c r="O55" i="11" s="1"/>
  <c r="P54" i="11"/>
  <c r="O54" i="11" s="1"/>
  <c r="P53" i="11"/>
  <c r="O53" i="11" s="1"/>
  <c r="P52" i="11"/>
  <c r="O52" i="11" s="1"/>
  <c r="P51" i="11"/>
  <c r="O51" i="11" s="1"/>
  <c r="P50" i="11"/>
  <c r="O50" i="11" s="1"/>
  <c r="P49" i="11"/>
  <c r="O49" i="11" s="1"/>
  <c r="P48" i="11"/>
  <c r="O48" i="11" s="1"/>
  <c r="P47" i="11"/>
  <c r="O47" i="11" s="1"/>
  <c r="P46" i="11"/>
  <c r="O46" i="11" s="1"/>
  <c r="N41" i="11"/>
  <c r="L29" i="11"/>
  <c r="N26" i="11"/>
  <c r="P22" i="11"/>
  <c r="O22" i="11" s="1"/>
  <c r="L9" i="11"/>
  <c r="H13" i="11"/>
  <c r="G13" i="11" s="1"/>
  <c r="G15" i="11" s="1"/>
  <c r="D50" i="11"/>
  <c r="C50" i="11" s="1"/>
  <c r="D38" i="11"/>
  <c r="N54" i="10"/>
  <c r="N36" i="10"/>
  <c r="J49" i="10"/>
  <c r="J36" i="10"/>
  <c r="F60" i="10"/>
  <c r="F53" i="10"/>
  <c r="F33" i="10"/>
  <c r="B55" i="10"/>
  <c r="D67" i="10"/>
  <c r="C67" i="10" s="1"/>
  <c r="D66" i="10"/>
  <c r="C66" i="10" s="1"/>
  <c r="D65" i="10"/>
  <c r="C65" i="10" s="1"/>
  <c r="D61" i="10"/>
  <c r="C61" i="10" s="1"/>
  <c r="D60" i="10"/>
  <c r="C60" i="10" s="1"/>
  <c r="D59" i="10"/>
  <c r="C59" i="10" s="1"/>
  <c r="B34" i="10"/>
  <c r="J70" i="9"/>
  <c r="B55" i="8"/>
  <c r="F67" i="12" l="1"/>
  <c r="J70" i="10"/>
  <c r="H15" i="11"/>
  <c r="G70" i="11"/>
  <c r="H70" i="11" s="1"/>
  <c r="D39" i="11"/>
  <c r="D52" i="11" s="1"/>
  <c r="C52" i="11" s="1"/>
  <c r="C38" i="11"/>
  <c r="P11" i="11"/>
  <c r="O10" i="11"/>
  <c r="O58" i="11"/>
  <c r="B70" i="10"/>
  <c r="L10" i="11"/>
  <c r="K10" i="11" s="1"/>
  <c r="K9" i="11"/>
  <c r="L30" i="11"/>
  <c r="K29" i="11"/>
  <c r="N67" i="12"/>
  <c r="O22" i="12"/>
  <c r="B67" i="12"/>
  <c r="N70" i="11"/>
  <c r="N71" i="11" s="1"/>
  <c r="N70" i="10"/>
  <c r="F70" i="10"/>
  <c r="D62" i="10"/>
  <c r="C62" i="10" s="1"/>
  <c r="D63" i="10"/>
  <c r="C63" i="10" s="1"/>
  <c r="D64" i="10"/>
  <c r="C64" i="10" s="1"/>
  <c r="C38" i="12"/>
  <c r="C37" i="12"/>
  <c r="P23" i="11"/>
  <c r="O23" i="11" s="1"/>
  <c r="D51" i="11"/>
  <c r="C51" i="11" s="1"/>
  <c r="B16" i="8"/>
  <c r="N72" i="9"/>
  <c r="O38" i="17" s="1"/>
  <c r="N72" i="8"/>
  <c r="O37" i="17" s="1"/>
  <c r="H8" i="5"/>
  <c r="G8" i="5" s="1"/>
  <c r="H7" i="5"/>
  <c r="G7" i="5" s="1"/>
  <c r="D11" i="5"/>
  <c r="L11" i="11" l="1"/>
  <c r="K11" i="11" s="1"/>
  <c r="P24" i="11"/>
  <c r="O24" i="11" s="1"/>
  <c r="K14" i="12"/>
  <c r="G10" i="12"/>
  <c r="G22" i="12"/>
  <c r="G23" i="12"/>
  <c r="N71" i="10"/>
  <c r="D40" i="11"/>
  <c r="C39" i="11"/>
  <c r="L31" i="11"/>
  <c r="K30" i="11"/>
  <c r="P58" i="11"/>
  <c r="P12" i="11"/>
  <c r="O11" i="11"/>
  <c r="O23" i="12"/>
  <c r="D12" i="5"/>
  <c r="H10" i="5" s="1"/>
  <c r="G10" i="5" s="1"/>
  <c r="C11" i="5"/>
  <c r="C68" i="10"/>
  <c r="C70" i="10" s="1"/>
  <c r="D70" i="10" s="1"/>
  <c r="N72" i="10" s="1"/>
  <c r="O39" i="17" s="1"/>
  <c r="B68" i="8"/>
  <c r="B70" i="8" s="1"/>
  <c r="N71" i="8" s="1"/>
  <c r="B22" i="8"/>
  <c r="N68" i="12"/>
  <c r="C39" i="12"/>
  <c r="G11" i="12"/>
  <c r="P25" i="11"/>
  <c r="O25" i="11" s="1"/>
  <c r="L12" i="11"/>
  <c r="N71" i="9"/>
  <c r="H9" i="5"/>
  <c r="G9" i="5" s="1"/>
  <c r="P10" i="4"/>
  <c r="P18" i="4"/>
  <c r="O18" i="4" s="1"/>
  <c r="P17" i="4"/>
  <c r="O17" i="4" s="1"/>
  <c r="P21" i="4"/>
  <c r="O21" i="4" s="1"/>
  <c r="P20" i="4"/>
  <c r="O20" i="4" s="1"/>
  <c r="P16" i="4"/>
  <c r="O16" i="4" s="1"/>
  <c r="N11" i="4"/>
  <c r="N70" i="4" s="1"/>
  <c r="B68" i="4"/>
  <c r="B70" i="4" s="1"/>
  <c r="D11" i="4"/>
  <c r="H8" i="3"/>
  <c r="D9" i="3"/>
  <c r="P6" i="2"/>
  <c r="L64" i="2"/>
  <c r="J59" i="2"/>
  <c r="L43" i="2"/>
  <c r="J20" i="2"/>
  <c r="L23" i="2"/>
  <c r="F35" i="2"/>
  <c r="F55" i="2" s="1"/>
  <c r="G21" i="2"/>
  <c r="F16" i="2"/>
  <c r="C42" i="2"/>
  <c r="F70" i="1"/>
  <c r="P27" i="1"/>
  <c r="O27" i="1" s="1"/>
  <c r="P25" i="1"/>
  <c r="O25" i="1" s="1"/>
  <c r="P24" i="1"/>
  <c r="O24" i="1" s="1"/>
  <c r="P23" i="1"/>
  <c r="O23" i="1" s="1"/>
  <c r="O22" i="1"/>
  <c r="O21" i="1"/>
  <c r="O20" i="1"/>
  <c r="O19" i="1"/>
  <c r="L32" i="11" l="1"/>
  <c r="K31" i="11"/>
  <c r="G50" i="12"/>
  <c r="G36" i="12"/>
  <c r="L13" i="11"/>
  <c r="K12" i="11"/>
  <c r="D41" i="11"/>
  <c r="C40" i="11"/>
  <c r="D53" i="11"/>
  <c r="C53" i="11" s="1"/>
  <c r="G51" i="12"/>
  <c r="G37" i="12"/>
  <c r="F68" i="2"/>
  <c r="F70" i="2" s="1"/>
  <c r="G24" i="12"/>
  <c r="P13" i="11"/>
  <c r="O12" i="11"/>
  <c r="O24" i="12"/>
  <c r="D13" i="5"/>
  <c r="C12" i="5"/>
  <c r="D68" i="10"/>
  <c r="D10" i="3"/>
  <c r="C9" i="3"/>
  <c r="L6" i="3"/>
  <c r="K6" i="3" s="1"/>
  <c r="G8" i="3"/>
  <c r="P7" i="2"/>
  <c r="O6" i="2"/>
  <c r="C21" i="2"/>
  <c r="L44" i="2"/>
  <c r="K43" i="2"/>
  <c r="J70" i="2"/>
  <c r="L24" i="2"/>
  <c r="K23" i="2"/>
  <c r="L65" i="2"/>
  <c r="K64" i="2"/>
  <c r="O45" i="1"/>
  <c r="P45" i="1" s="1"/>
  <c r="P49" i="1"/>
  <c r="O49" i="1" s="1"/>
  <c r="O48" i="1"/>
  <c r="P32" i="4"/>
  <c r="O31" i="4"/>
  <c r="D12" i="4"/>
  <c r="C11" i="4"/>
  <c r="O10" i="4"/>
  <c r="O11" i="4" s="1"/>
  <c r="P11" i="4" s="1"/>
  <c r="N71" i="3"/>
  <c r="N71" i="1"/>
  <c r="K15" i="12"/>
  <c r="G12" i="12"/>
  <c r="C40" i="12"/>
  <c r="P22" i="4"/>
  <c r="H9" i="3"/>
  <c r="G9" i="3" s="1"/>
  <c r="G39" i="2"/>
  <c r="G22" i="2"/>
  <c r="G38" i="2"/>
  <c r="P5" i="3" l="1"/>
  <c r="O5" i="3" s="1"/>
  <c r="G52" i="12"/>
  <c r="G38" i="12"/>
  <c r="G25" i="12"/>
  <c r="P14" i="11"/>
  <c r="O13" i="11"/>
  <c r="D54" i="11"/>
  <c r="C41" i="11"/>
  <c r="D44" i="11"/>
  <c r="C44" i="11" s="1"/>
  <c r="D42" i="11"/>
  <c r="L14" i="11"/>
  <c r="K13" i="11"/>
  <c r="L33" i="11"/>
  <c r="K32" i="11"/>
  <c r="O25" i="12"/>
  <c r="D14" i="5"/>
  <c r="C13" i="5"/>
  <c r="K16" i="5"/>
  <c r="H11" i="5"/>
  <c r="G11" i="5" s="1"/>
  <c r="O57" i="1"/>
  <c r="P57" i="1" s="1"/>
  <c r="N71" i="2"/>
  <c r="P11" i="3"/>
  <c r="O11" i="3" s="1"/>
  <c r="D11" i="3"/>
  <c r="C10" i="3"/>
  <c r="K8" i="2"/>
  <c r="L25" i="2"/>
  <c r="K24" i="2"/>
  <c r="L66" i="2"/>
  <c r="K65" i="2"/>
  <c r="C22" i="2"/>
  <c r="L45" i="2"/>
  <c r="K44" i="2"/>
  <c r="P8" i="2"/>
  <c r="O7" i="2"/>
  <c r="D13" i="4"/>
  <c r="C12" i="4"/>
  <c r="O22" i="4"/>
  <c r="O23" i="4" s="1"/>
  <c r="P23" i="4" s="1"/>
  <c r="P33" i="4"/>
  <c r="O32" i="4"/>
  <c r="N71" i="4"/>
  <c r="G13" i="12"/>
  <c r="K16" i="12"/>
  <c r="C41" i="12"/>
  <c r="H10" i="3"/>
  <c r="G10" i="3" s="1"/>
  <c r="L7" i="3"/>
  <c r="K7" i="3" s="1"/>
  <c r="G23" i="2"/>
  <c r="G40" i="2"/>
  <c r="C43" i="2"/>
  <c r="L15" i="11" l="1"/>
  <c r="K14" i="11"/>
  <c r="D55" i="11"/>
  <c r="C42" i="11"/>
  <c r="C45" i="11" s="1"/>
  <c r="D45" i="11" s="1"/>
  <c r="D57" i="11"/>
  <c r="C57" i="11" s="1"/>
  <c r="C54" i="11"/>
  <c r="G53" i="12"/>
  <c r="G39" i="12"/>
  <c r="L34" i="11"/>
  <c r="K33" i="11"/>
  <c r="G26" i="12"/>
  <c r="P15" i="11"/>
  <c r="O14" i="11"/>
  <c r="O26" i="12"/>
  <c r="D15" i="5"/>
  <c r="C14" i="5"/>
  <c r="D16" i="5"/>
  <c r="H12" i="5"/>
  <c r="G12" i="5" s="1"/>
  <c r="K17" i="5"/>
  <c r="D12" i="3"/>
  <c r="C11" i="3"/>
  <c r="C24" i="2"/>
  <c r="C23" i="2"/>
  <c r="L26" i="2"/>
  <c r="K25" i="2"/>
  <c r="L46" i="2"/>
  <c r="K45" i="2"/>
  <c r="L67" i="2"/>
  <c r="K67" i="2" s="1"/>
  <c r="K66" i="2"/>
  <c r="P9" i="2"/>
  <c r="O8" i="2"/>
  <c r="K9" i="2"/>
  <c r="O68" i="1"/>
  <c r="P34" i="4"/>
  <c r="O33" i="4"/>
  <c r="D14" i="4"/>
  <c r="C13" i="4"/>
  <c r="C42" i="12"/>
  <c r="G14" i="12"/>
  <c r="K17" i="12"/>
  <c r="P6" i="3"/>
  <c r="O6" i="3" s="1"/>
  <c r="O7" i="3" s="1"/>
  <c r="P7" i="3" s="1"/>
  <c r="P12" i="3"/>
  <c r="O12" i="3" s="1"/>
  <c r="H11" i="3"/>
  <c r="G11" i="3" s="1"/>
  <c r="L8" i="3"/>
  <c r="G24" i="2"/>
  <c r="G41" i="2"/>
  <c r="C44" i="2"/>
  <c r="P16" i="11" l="1"/>
  <c r="O15" i="11"/>
  <c r="G27" i="12"/>
  <c r="L35" i="11"/>
  <c r="K34" i="11"/>
  <c r="L16" i="11"/>
  <c r="K15" i="11"/>
  <c r="G54" i="12"/>
  <c r="G40" i="12"/>
  <c r="D58" i="11"/>
  <c r="C58" i="11" s="1"/>
  <c r="C55" i="11"/>
  <c r="O27" i="12"/>
  <c r="P68" i="1"/>
  <c r="P70" i="1" s="1"/>
  <c r="N72" i="1" s="1"/>
  <c r="O29" i="17" s="1"/>
  <c r="O70" i="1"/>
  <c r="D17" i="5"/>
  <c r="C15" i="5"/>
  <c r="K18" i="5"/>
  <c r="H13" i="5"/>
  <c r="G13" i="5" s="1"/>
  <c r="C16" i="5"/>
  <c r="H14" i="5"/>
  <c r="G14" i="5" s="1"/>
  <c r="K19" i="5"/>
  <c r="C25" i="2"/>
  <c r="D25" i="2" s="1"/>
  <c r="P13" i="3"/>
  <c r="O13" i="3" s="1"/>
  <c r="K8" i="3"/>
  <c r="D13" i="3"/>
  <c r="C12" i="3"/>
  <c r="L27" i="2"/>
  <c r="K26" i="2"/>
  <c r="P10" i="2"/>
  <c r="O9" i="2"/>
  <c r="L47" i="2"/>
  <c r="K46" i="2"/>
  <c r="K10" i="2"/>
  <c r="K68" i="2"/>
  <c r="D15" i="4"/>
  <c r="C14" i="4"/>
  <c r="P35" i="4"/>
  <c r="O34" i="4"/>
  <c r="G15" i="12"/>
  <c r="K18" i="12"/>
  <c r="C43" i="12"/>
  <c r="H12" i="3"/>
  <c r="G12" i="3" s="1"/>
  <c r="L9" i="3"/>
  <c r="G25" i="2"/>
  <c r="G42" i="2"/>
  <c r="C45" i="2"/>
  <c r="C46" i="2" s="1"/>
  <c r="L36" i="11" l="1"/>
  <c r="K35" i="11"/>
  <c r="L17" i="11"/>
  <c r="K16" i="11"/>
  <c r="P17" i="11"/>
  <c r="O16" i="11"/>
  <c r="G55" i="12"/>
  <c r="G41" i="12"/>
  <c r="G28" i="12"/>
  <c r="C59" i="11"/>
  <c r="O28" i="12"/>
  <c r="C17" i="5"/>
  <c r="D18" i="5"/>
  <c r="K20" i="5"/>
  <c r="H15" i="5"/>
  <c r="G15" i="5" s="1"/>
  <c r="D14" i="3"/>
  <c r="C13" i="3"/>
  <c r="P14" i="3"/>
  <c r="O14" i="3" s="1"/>
  <c r="K9" i="3"/>
  <c r="D46" i="2"/>
  <c r="C70" i="2"/>
  <c r="D70" i="2" s="1"/>
  <c r="K11" i="2"/>
  <c r="P11" i="2"/>
  <c r="O10" i="2"/>
  <c r="L68" i="2"/>
  <c r="L48" i="2"/>
  <c r="K47" i="2"/>
  <c r="L28" i="2"/>
  <c r="K27" i="2"/>
  <c r="P36" i="4"/>
  <c r="O35" i="4"/>
  <c r="D16" i="4"/>
  <c r="C15" i="4"/>
  <c r="G16" i="12"/>
  <c r="K19" i="12"/>
  <c r="C44" i="12"/>
  <c r="H13" i="3"/>
  <c r="G13" i="3" s="1"/>
  <c r="L10" i="3"/>
  <c r="G43" i="2"/>
  <c r="G26" i="2"/>
  <c r="C70" i="11" l="1"/>
  <c r="D70" i="11" s="1"/>
  <c r="D59" i="11"/>
  <c r="L18" i="11"/>
  <c r="K17" i="11"/>
  <c r="G56" i="12"/>
  <c r="G42" i="12"/>
  <c r="P18" i="11"/>
  <c r="O17" i="11"/>
  <c r="L37" i="11"/>
  <c r="K36" i="11"/>
  <c r="G29" i="12"/>
  <c r="O29" i="12"/>
  <c r="D19" i="5"/>
  <c r="H17" i="5" s="1"/>
  <c r="G17" i="5" s="1"/>
  <c r="H16" i="5"/>
  <c r="G16" i="5" s="1"/>
  <c r="P15" i="3"/>
  <c r="O15" i="3" s="1"/>
  <c r="K10" i="3"/>
  <c r="D15" i="3"/>
  <c r="C14" i="3"/>
  <c r="L29" i="2"/>
  <c r="K28" i="2"/>
  <c r="K12" i="2"/>
  <c r="L49" i="2"/>
  <c r="K48" i="2"/>
  <c r="P12" i="2"/>
  <c r="O11" i="2"/>
  <c r="D17" i="4"/>
  <c r="C16" i="4"/>
  <c r="P37" i="4"/>
  <c r="O36" i="4"/>
  <c r="C45" i="12"/>
  <c r="G17" i="12"/>
  <c r="K20" i="12"/>
  <c r="H14" i="3"/>
  <c r="G14" i="3" s="1"/>
  <c r="L11" i="3"/>
  <c r="G27" i="2"/>
  <c r="G44" i="2"/>
  <c r="L39" i="11" l="1"/>
  <c r="K37" i="11"/>
  <c r="G30" i="12"/>
  <c r="G57" i="12"/>
  <c r="G43" i="12"/>
  <c r="P19" i="11"/>
  <c r="O18" i="11"/>
  <c r="L19" i="11"/>
  <c r="K18" i="11"/>
  <c r="O30" i="12"/>
  <c r="C67" i="5"/>
  <c r="D20" i="5"/>
  <c r="H18" i="5" s="1"/>
  <c r="C19" i="5"/>
  <c r="D21" i="5"/>
  <c r="P16" i="3"/>
  <c r="O16" i="3" s="1"/>
  <c r="K11" i="3"/>
  <c r="D16" i="3"/>
  <c r="C15" i="3"/>
  <c r="L50" i="2"/>
  <c r="K49" i="2"/>
  <c r="P13" i="2"/>
  <c r="O12" i="2"/>
  <c r="K13" i="2"/>
  <c r="L30" i="2"/>
  <c r="K29" i="2"/>
  <c r="P38" i="4"/>
  <c r="O37" i="4"/>
  <c r="D18" i="4"/>
  <c r="C17" i="4"/>
  <c r="C46" i="12"/>
  <c r="C20" i="12"/>
  <c r="G18" i="12"/>
  <c r="K21" i="12"/>
  <c r="H15" i="3"/>
  <c r="G15" i="3" s="1"/>
  <c r="L12" i="3"/>
  <c r="G45" i="2"/>
  <c r="G28" i="2"/>
  <c r="C21" i="5" l="1"/>
  <c r="H19" i="5"/>
  <c r="G19" i="5" s="1"/>
  <c r="P20" i="11"/>
  <c r="O20" i="11" s="1"/>
  <c r="O19" i="11"/>
  <c r="G58" i="12"/>
  <c r="G44" i="12"/>
  <c r="L21" i="11"/>
  <c r="K19" i="11"/>
  <c r="G31" i="12"/>
  <c r="L40" i="11"/>
  <c r="K40" i="11" s="1"/>
  <c r="K39" i="11"/>
  <c r="O31" i="12"/>
  <c r="L23" i="5"/>
  <c r="K23" i="5" s="1"/>
  <c r="C20" i="5"/>
  <c r="D22" i="5"/>
  <c r="H20" i="5" s="1"/>
  <c r="G20" i="5" s="1"/>
  <c r="P17" i="3"/>
  <c r="O17" i="3" s="1"/>
  <c r="K12" i="3"/>
  <c r="D17" i="3"/>
  <c r="C16" i="3"/>
  <c r="L31" i="2"/>
  <c r="K30" i="2"/>
  <c r="P14" i="2"/>
  <c r="O13" i="2"/>
  <c r="K14" i="2"/>
  <c r="L51" i="2"/>
  <c r="K50" i="2"/>
  <c r="D19" i="4"/>
  <c r="C18" i="4"/>
  <c r="P39" i="4"/>
  <c r="O38" i="4"/>
  <c r="G19" i="12"/>
  <c r="K22" i="12"/>
  <c r="H16" i="3"/>
  <c r="G16" i="3" s="1"/>
  <c r="L13" i="3"/>
  <c r="G29" i="2"/>
  <c r="G46" i="2"/>
  <c r="O26" i="11" l="1"/>
  <c r="P26" i="11" s="1"/>
  <c r="K41" i="11"/>
  <c r="L41" i="11" s="1"/>
  <c r="L22" i="11"/>
  <c r="K22" i="11" s="1"/>
  <c r="K21" i="11"/>
  <c r="G32" i="12"/>
  <c r="G59" i="12"/>
  <c r="G45" i="12"/>
  <c r="O32" i="12"/>
  <c r="O33" i="12" s="1"/>
  <c r="C22" i="5"/>
  <c r="D23" i="5"/>
  <c r="H21" i="5" s="1"/>
  <c r="G21" i="5" s="1"/>
  <c r="D18" i="3"/>
  <c r="C17" i="3"/>
  <c r="P18" i="3"/>
  <c r="O18" i="3" s="1"/>
  <c r="K13" i="3"/>
  <c r="L52" i="2"/>
  <c r="K51" i="2"/>
  <c r="P15" i="2"/>
  <c r="O14" i="2"/>
  <c r="K15" i="2"/>
  <c r="L32" i="2"/>
  <c r="K31" i="2"/>
  <c r="P40" i="4"/>
  <c r="O39" i="4"/>
  <c r="C19" i="4"/>
  <c r="D22" i="4"/>
  <c r="C22" i="4" s="1"/>
  <c r="D21" i="4"/>
  <c r="C21" i="4" s="1"/>
  <c r="C47" i="12"/>
  <c r="C48" i="12" s="1"/>
  <c r="G33" i="12"/>
  <c r="K23" i="12"/>
  <c r="K25" i="12" s="1"/>
  <c r="H17" i="3"/>
  <c r="G17" i="3" s="1"/>
  <c r="L14" i="3"/>
  <c r="G47" i="2"/>
  <c r="G30" i="2"/>
  <c r="K23" i="11" l="1"/>
  <c r="L23" i="11" s="1"/>
  <c r="O70" i="11"/>
  <c r="P70" i="11" s="1"/>
  <c r="G60" i="12"/>
  <c r="G46" i="12"/>
  <c r="C67" i="12"/>
  <c r="P33" i="12"/>
  <c r="O67" i="12"/>
  <c r="P67" i="12" s="1"/>
  <c r="L25" i="12"/>
  <c r="K67" i="12"/>
  <c r="L67" i="12" s="1"/>
  <c r="C23" i="5"/>
  <c r="L26" i="5"/>
  <c r="K26" i="5" s="1"/>
  <c r="D24" i="5"/>
  <c r="P19" i="3"/>
  <c r="O19" i="3" s="1"/>
  <c r="K14" i="3"/>
  <c r="D19" i="3"/>
  <c r="C18" i="3"/>
  <c r="K32" i="2"/>
  <c r="L35" i="2"/>
  <c r="L34" i="2"/>
  <c r="K34" i="2" s="1"/>
  <c r="P16" i="2"/>
  <c r="O15" i="2"/>
  <c r="K16" i="2"/>
  <c r="L19" i="2"/>
  <c r="K19" i="2" s="1"/>
  <c r="L18" i="2"/>
  <c r="K18" i="2" s="1"/>
  <c r="L53" i="2"/>
  <c r="K52" i="2"/>
  <c r="C23" i="4"/>
  <c r="D23" i="4" s="1"/>
  <c r="P41" i="4"/>
  <c r="O40" i="4"/>
  <c r="G47" i="12"/>
  <c r="H18" i="3"/>
  <c r="G18" i="3" s="1"/>
  <c r="L15" i="3"/>
  <c r="G31" i="2"/>
  <c r="G48" i="2"/>
  <c r="K70" i="11" l="1"/>
  <c r="L70" i="11" s="1"/>
  <c r="N72" i="11" s="1"/>
  <c r="O40" i="17" s="1"/>
  <c r="H22" i="5"/>
  <c r="G22" i="5" s="1"/>
  <c r="D25" i="5"/>
  <c r="L27" i="5"/>
  <c r="K27" i="5" s="1"/>
  <c r="C24" i="5"/>
  <c r="K20" i="2"/>
  <c r="L20" i="2" s="1"/>
  <c r="D20" i="3"/>
  <c r="C19" i="3"/>
  <c r="P20" i="3"/>
  <c r="O20" i="3" s="1"/>
  <c r="K15" i="3"/>
  <c r="P17" i="2"/>
  <c r="O16" i="2"/>
  <c r="K35" i="2"/>
  <c r="L38" i="2"/>
  <c r="K38" i="2" s="1"/>
  <c r="L37" i="2"/>
  <c r="K37" i="2" s="1"/>
  <c r="K53" i="2"/>
  <c r="L54" i="2"/>
  <c r="L56" i="2"/>
  <c r="K56" i="2" s="1"/>
  <c r="P42" i="4"/>
  <c r="O41" i="4"/>
  <c r="G51" i="2"/>
  <c r="G61" i="12"/>
  <c r="G63" i="12" s="1"/>
  <c r="H19" i="3"/>
  <c r="G19" i="3" s="1"/>
  <c r="L16" i="3"/>
  <c r="G34" i="2"/>
  <c r="G33" i="2"/>
  <c r="G49" i="2"/>
  <c r="H23" i="5" l="1"/>
  <c r="G23" i="5" s="1"/>
  <c r="D26" i="5"/>
  <c r="C25" i="5"/>
  <c r="L28" i="5"/>
  <c r="K28" i="5" s="1"/>
  <c r="G35" i="2"/>
  <c r="H35" i="2" s="1"/>
  <c r="G67" i="12"/>
  <c r="H63" i="12"/>
  <c r="P21" i="3"/>
  <c r="O21" i="3" s="1"/>
  <c r="K16" i="3"/>
  <c r="D21" i="3"/>
  <c r="C20" i="3"/>
  <c r="L57" i="2"/>
  <c r="K57" i="2" s="1"/>
  <c r="K54" i="2"/>
  <c r="K39" i="2"/>
  <c r="L39" i="2" s="1"/>
  <c r="P18" i="2"/>
  <c r="O17" i="2"/>
  <c r="P43" i="4"/>
  <c r="O42" i="4"/>
  <c r="H20" i="3"/>
  <c r="G20" i="3" s="1"/>
  <c r="L17" i="3"/>
  <c r="G52" i="2"/>
  <c r="G53" i="2"/>
  <c r="H67" i="12" l="1"/>
  <c r="D27" i="5"/>
  <c r="H24" i="5"/>
  <c r="G24" i="5" s="1"/>
  <c r="C26" i="5"/>
  <c r="L29" i="5"/>
  <c r="K29" i="5" s="1"/>
  <c r="G55" i="2"/>
  <c r="H55" i="2" s="1"/>
  <c r="K59" i="2"/>
  <c r="L59" i="2" s="1"/>
  <c r="D22" i="3"/>
  <c r="C21" i="3"/>
  <c r="P22" i="3"/>
  <c r="O22" i="3" s="1"/>
  <c r="K17" i="3"/>
  <c r="P19" i="2"/>
  <c r="O18" i="2"/>
  <c r="P44" i="4"/>
  <c r="O43" i="4"/>
  <c r="H21" i="3"/>
  <c r="G21" i="3" s="1"/>
  <c r="L18" i="3"/>
  <c r="K18" i="3" s="1"/>
  <c r="G54" i="2"/>
  <c r="N69" i="12" l="1"/>
  <c r="O41" i="17" s="1"/>
  <c r="D28" i="5"/>
  <c r="H25" i="5"/>
  <c r="G25" i="5" s="1"/>
  <c r="C27" i="5"/>
  <c r="L30" i="5"/>
  <c r="K30" i="5" s="1"/>
  <c r="G68" i="2"/>
  <c r="H68" i="2" s="1"/>
  <c r="K70" i="2"/>
  <c r="L70" i="2" s="1"/>
  <c r="D23" i="3"/>
  <c r="C22" i="3"/>
  <c r="P20" i="2"/>
  <c r="O19" i="2"/>
  <c r="P45" i="4"/>
  <c r="O44" i="4"/>
  <c r="H22" i="3"/>
  <c r="G22" i="3" s="1"/>
  <c r="L19" i="3"/>
  <c r="K19" i="3" s="1"/>
  <c r="D29" i="5" l="1"/>
  <c r="H26" i="5"/>
  <c r="G26" i="5" s="1"/>
  <c r="L31" i="5"/>
  <c r="C28" i="5"/>
  <c r="G70" i="2"/>
  <c r="H70" i="2" s="1"/>
  <c r="D24" i="3"/>
  <c r="C23" i="3"/>
  <c r="P21" i="2"/>
  <c r="O21" i="2" s="1"/>
  <c r="O20" i="2"/>
  <c r="P46" i="4"/>
  <c r="O45" i="4"/>
  <c r="H23" i="3"/>
  <c r="G23" i="3" s="1"/>
  <c r="L20" i="3"/>
  <c r="K20" i="3" s="1"/>
  <c r="O22" i="2" l="1"/>
  <c r="P22" i="2" s="1"/>
  <c r="K31" i="5"/>
  <c r="L42" i="5"/>
  <c r="K42" i="5" s="1"/>
  <c r="D30" i="5"/>
  <c r="H27" i="5"/>
  <c r="G27" i="5" s="1"/>
  <c r="L32" i="5"/>
  <c r="K32" i="5" s="1"/>
  <c r="C29" i="5"/>
  <c r="D25" i="3"/>
  <c r="C24" i="3"/>
  <c r="P47" i="4"/>
  <c r="O46" i="4"/>
  <c r="H24" i="3"/>
  <c r="G24" i="3" s="1"/>
  <c r="L21" i="3"/>
  <c r="K21" i="3" s="1"/>
  <c r="O68" i="2" l="1"/>
  <c r="O70" i="2" s="1"/>
  <c r="D31" i="5"/>
  <c r="H28" i="5"/>
  <c r="G28" i="5" s="1"/>
  <c r="C30" i="5"/>
  <c r="L33" i="5"/>
  <c r="K33" i="5" s="1"/>
  <c r="D26" i="3"/>
  <c r="C25" i="3"/>
  <c r="P48" i="4"/>
  <c r="O47" i="4"/>
  <c r="H25" i="3"/>
  <c r="G25" i="3" s="1"/>
  <c r="L22" i="3"/>
  <c r="P68" i="2" l="1"/>
  <c r="P70" i="2" s="1"/>
  <c r="N72" i="2" s="1"/>
  <c r="O30" i="17" s="1"/>
  <c r="D32" i="5"/>
  <c r="H29" i="5"/>
  <c r="G29" i="5" s="1"/>
  <c r="C31" i="5"/>
  <c r="L34" i="5"/>
  <c r="K34" i="5" s="1"/>
  <c r="D27" i="3"/>
  <c r="C26" i="3"/>
  <c r="P24" i="3"/>
  <c r="O24" i="3" s="1"/>
  <c r="K22" i="3"/>
  <c r="P49" i="4"/>
  <c r="O48" i="4"/>
  <c r="H26" i="3"/>
  <c r="G26" i="3" s="1"/>
  <c r="L23" i="3"/>
  <c r="D33" i="5" l="1"/>
  <c r="H30" i="5"/>
  <c r="G30" i="5" s="1"/>
  <c r="L35" i="5"/>
  <c r="K35" i="5" s="1"/>
  <c r="C32" i="5"/>
  <c r="D28" i="3"/>
  <c r="C27" i="3"/>
  <c r="P25" i="3"/>
  <c r="O25" i="3" s="1"/>
  <c r="K23" i="3"/>
  <c r="P50" i="4"/>
  <c r="O49" i="4"/>
  <c r="H27" i="3"/>
  <c r="G27" i="3" s="1"/>
  <c r="L24" i="3"/>
  <c r="D34" i="5" l="1"/>
  <c r="L36" i="5"/>
  <c r="K36" i="5" s="1"/>
  <c r="K68" i="5" s="1"/>
  <c r="H31" i="5"/>
  <c r="G31" i="5" s="1"/>
  <c r="C33" i="5"/>
  <c r="P26" i="3"/>
  <c r="O26" i="3" s="1"/>
  <c r="K24" i="3"/>
  <c r="D29" i="3"/>
  <c r="C28" i="3"/>
  <c r="P51" i="4"/>
  <c r="O50" i="4"/>
  <c r="H28" i="3"/>
  <c r="G28" i="3" s="1"/>
  <c r="L25" i="3"/>
  <c r="K70" i="5" l="1"/>
  <c r="L70" i="5" s="1"/>
  <c r="L68" i="5"/>
  <c r="D35" i="5"/>
  <c r="H32" i="5"/>
  <c r="G32" i="5" s="1"/>
  <c r="C34" i="5"/>
  <c r="P27" i="3"/>
  <c r="O27" i="3" s="1"/>
  <c r="O28" i="3" s="1"/>
  <c r="P28" i="3" s="1"/>
  <c r="K25" i="3"/>
  <c r="C29" i="3"/>
  <c r="D30" i="3"/>
  <c r="P52" i="4"/>
  <c r="O51" i="4"/>
  <c r="D27" i="4"/>
  <c r="H29" i="3"/>
  <c r="G29" i="3" s="1"/>
  <c r="L26" i="3"/>
  <c r="K26" i="3" s="1"/>
  <c r="D36" i="5" l="1"/>
  <c r="H33" i="5"/>
  <c r="G33" i="5" s="1"/>
  <c r="C35" i="5"/>
  <c r="C30" i="3"/>
  <c r="D31" i="3"/>
  <c r="D28" i="4"/>
  <c r="C27" i="4"/>
  <c r="P53" i="4"/>
  <c r="O52" i="4"/>
  <c r="H30" i="3"/>
  <c r="G30" i="3" s="1"/>
  <c r="L27" i="3"/>
  <c r="K27" i="3" s="1"/>
  <c r="D37" i="5" l="1"/>
  <c r="H34" i="5"/>
  <c r="G34" i="5" s="1"/>
  <c r="C36" i="5"/>
  <c r="C31" i="3"/>
  <c r="D32" i="3"/>
  <c r="P54" i="4"/>
  <c r="O53" i="4"/>
  <c r="D29" i="4"/>
  <c r="C28" i="4"/>
  <c r="H31" i="3"/>
  <c r="G31" i="3" s="1"/>
  <c r="L28" i="3"/>
  <c r="K28" i="3" s="1"/>
  <c r="D38" i="5" l="1"/>
  <c r="H35" i="5"/>
  <c r="G35" i="5" s="1"/>
  <c r="C37" i="5"/>
  <c r="C32" i="3"/>
  <c r="D33" i="3"/>
  <c r="D30" i="4"/>
  <c r="C29" i="4"/>
  <c r="P55" i="4"/>
  <c r="O54" i="4"/>
  <c r="H32" i="3"/>
  <c r="G32" i="3" s="1"/>
  <c r="L29" i="3"/>
  <c r="D39" i="5" l="1"/>
  <c r="H36" i="5"/>
  <c r="G36" i="5" s="1"/>
  <c r="C38" i="5"/>
  <c r="P31" i="3"/>
  <c r="O31" i="3" s="1"/>
  <c r="K29" i="3"/>
  <c r="D34" i="3"/>
  <c r="C33" i="3"/>
  <c r="P56" i="4"/>
  <c r="O55" i="4"/>
  <c r="D31" i="4"/>
  <c r="C30" i="4"/>
  <c r="H33" i="3"/>
  <c r="G33" i="3" s="1"/>
  <c r="L30" i="3"/>
  <c r="D40" i="5" l="1"/>
  <c r="H37" i="5"/>
  <c r="G37" i="5" s="1"/>
  <c r="C39" i="5"/>
  <c r="P32" i="3"/>
  <c r="O32" i="3" s="1"/>
  <c r="K30" i="3"/>
  <c r="D35" i="3"/>
  <c r="C34" i="3"/>
  <c r="D32" i="4"/>
  <c r="C31" i="4"/>
  <c r="P57" i="4"/>
  <c r="O56" i="4"/>
  <c r="H34" i="3"/>
  <c r="G34" i="3" s="1"/>
  <c r="L31" i="3"/>
  <c r="D41" i="5" l="1"/>
  <c r="H38" i="5"/>
  <c r="G38" i="5" s="1"/>
  <c r="C40" i="5"/>
  <c r="P33" i="3"/>
  <c r="O33" i="3" s="1"/>
  <c r="K31" i="3"/>
  <c r="D36" i="3"/>
  <c r="C35" i="3"/>
  <c r="P58" i="4"/>
  <c r="O57" i="4"/>
  <c r="C32" i="4"/>
  <c r="D33" i="4"/>
  <c r="L32" i="4"/>
  <c r="H35" i="3"/>
  <c r="G35" i="3" s="1"/>
  <c r="L32" i="3"/>
  <c r="D42" i="5" l="1"/>
  <c r="H39" i="5"/>
  <c r="G39" i="5" s="1"/>
  <c r="C41" i="5"/>
  <c r="P34" i="3"/>
  <c r="O34" i="3" s="1"/>
  <c r="K32" i="3"/>
  <c r="D37" i="3"/>
  <c r="C36" i="3"/>
  <c r="L33" i="4"/>
  <c r="K32" i="4"/>
  <c r="D34" i="4"/>
  <c r="C33" i="4"/>
  <c r="P59" i="4"/>
  <c r="O58" i="4"/>
  <c r="H36" i="3"/>
  <c r="G36" i="3" s="1"/>
  <c r="L33" i="3"/>
  <c r="D43" i="5" l="1"/>
  <c r="H40" i="5"/>
  <c r="G40" i="5" s="1"/>
  <c r="C42" i="5"/>
  <c r="C37" i="3"/>
  <c r="D38" i="3"/>
  <c r="P35" i="3"/>
  <c r="O35" i="3" s="1"/>
  <c r="K33" i="3"/>
  <c r="D35" i="4"/>
  <c r="C34" i="4"/>
  <c r="P60" i="4"/>
  <c r="O59" i="4"/>
  <c r="L34" i="4"/>
  <c r="K33" i="4"/>
  <c r="H37" i="3"/>
  <c r="G37" i="3" s="1"/>
  <c r="L34" i="3"/>
  <c r="D44" i="5" l="1"/>
  <c r="H41" i="5"/>
  <c r="G41" i="5" s="1"/>
  <c r="C43" i="5"/>
  <c r="D39" i="3"/>
  <c r="C38" i="3"/>
  <c r="P36" i="3"/>
  <c r="O36" i="3" s="1"/>
  <c r="K34" i="3"/>
  <c r="L35" i="4"/>
  <c r="K34" i="4"/>
  <c r="C35" i="4"/>
  <c r="D37" i="4"/>
  <c r="C37" i="4" s="1"/>
  <c r="D38" i="4"/>
  <c r="C38" i="4" s="1"/>
  <c r="P61" i="4"/>
  <c r="O60" i="4"/>
  <c r="H38" i="3"/>
  <c r="G38" i="3" s="1"/>
  <c r="L35" i="3"/>
  <c r="D45" i="5" l="1"/>
  <c r="H42" i="5"/>
  <c r="G42" i="5" s="1"/>
  <c r="C44" i="5"/>
  <c r="D40" i="3"/>
  <c r="C39" i="3"/>
  <c r="C39" i="4"/>
  <c r="C68" i="4" s="1"/>
  <c r="P37" i="3"/>
  <c r="O37" i="3" s="1"/>
  <c r="K35" i="3"/>
  <c r="L36" i="4"/>
  <c r="K35" i="4"/>
  <c r="P62" i="4"/>
  <c r="O61" i="4"/>
  <c r="H39" i="3"/>
  <c r="G39" i="3" s="1"/>
  <c r="L36" i="3"/>
  <c r="D46" i="5" l="1"/>
  <c r="H43" i="5"/>
  <c r="G43" i="5" s="1"/>
  <c r="C45" i="5"/>
  <c r="D39" i="4"/>
  <c r="D41" i="3"/>
  <c r="C40" i="3"/>
  <c r="P38" i="3"/>
  <c r="O38" i="3" s="1"/>
  <c r="K36" i="3"/>
  <c r="L37" i="4"/>
  <c r="K36" i="4"/>
  <c r="P63" i="4"/>
  <c r="O62" i="4"/>
  <c r="C70" i="4"/>
  <c r="D70" i="4" s="1"/>
  <c r="D68" i="4"/>
  <c r="H40" i="3"/>
  <c r="G40" i="3" s="1"/>
  <c r="L37" i="3"/>
  <c r="D47" i="5" l="1"/>
  <c r="H44" i="5"/>
  <c r="G44" i="5" s="1"/>
  <c r="C46" i="5"/>
  <c r="D42" i="3"/>
  <c r="C41" i="3"/>
  <c r="P39" i="3"/>
  <c r="O39" i="3" s="1"/>
  <c r="K37" i="3"/>
  <c r="P64" i="4"/>
  <c r="O63" i="4"/>
  <c r="L38" i="4"/>
  <c r="K37" i="4"/>
  <c r="H41" i="3"/>
  <c r="G41" i="3" s="1"/>
  <c r="L38" i="3"/>
  <c r="D48" i="5" l="1"/>
  <c r="H45" i="5"/>
  <c r="G45" i="5" s="1"/>
  <c r="C47" i="5"/>
  <c r="D43" i="3"/>
  <c r="C42" i="3"/>
  <c r="P40" i="3"/>
  <c r="O40" i="3" s="1"/>
  <c r="K38" i="3"/>
  <c r="L39" i="4"/>
  <c r="K38" i="4"/>
  <c r="P65" i="4"/>
  <c r="O64" i="4"/>
  <c r="H42" i="3"/>
  <c r="G42" i="3" s="1"/>
  <c r="L39" i="3"/>
  <c r="D49" i="5" l="1"/>
  <c r="H46" i="5"/>
  <c r="G46" i="5" s="1"/>
  <c r="C48" i="5"/>
  <c r="D44" i="3"/>
  <c r="C43" i="3"/>
  <c r="P41" i="3"/>
  <c r="O41" i="3" s="1"/>
  <c r="K39" i="3"/>
  <c r="P66" i="4"/>
  <c r="O65" i="4"/>
  <c r="L40" i="4"/>
  <c r="K39" i="4"/>
  <c r="H43" i="3"/>
  <c r="G43" i="3" s="1"/>
  <c r="L40" i="3"/>
  <c r="D50" i="5" l="1"/>
  <c r="H47" i="5"/>
  <c r="G47" i="5" s="1"/>
  <c r="C49" i="5"/>
  <c r="D45" i="3"/>
  <c r="C44" i="3"/>
  <c r="P42" i="3"/>
  <c r="O42" i="3" s="1"/>
  <c r="K40" i="3"/>
  <c r="L41" i="4"/>
  <c r="K40" i="4"/>
  <c r="P67" i="4"/>
  <c r="O66" i="4"/>
  <c r="H44" i="3"/>
  <c r="G44" i="3" s="1"/>
  <c r="L41" i="3"/>
  <c r="K41" i="3" s="1"/>
  <c r="D51" i="5" l="1"/>
  <c r="H48" i="5"/>
  <c r="G48" i="5" s="1"/>
  <c r="C50" i="5"/>
  <c r="D46" i="3"/>
  <c r="C45" i="3"/>
  <c r="O67" i="4"/>
  <c r="O68" i="4" s="1"/>
  <c r="L42" i="4"/>
  <c r="K41" i="4"/>
  <c r="H45" i="3"/>
  <c r="G45" i="3" s="1"/>
  <c r="L42" i="3"/>
  <c r="K42" i="3" s="1"/>
  <c r="D52" i="5" l="1"/>
  <c r="H49" i="5"/>
  <c r="G49" i="5" s="1"/>
  <c r="C51" i="5"/>
  <c r="D47" i="3"/>
  <c r="C46" i="3"/>
  <c r="P68" i="4"/>
  <c r="O70" i="4"/>
  <c r="P70" i="4" s="1"/>
  <c r="L43" i="4"/>
  <c r="K42" i="4"/>
  <c r="H46" i="3"/>
  <c r="G46" i="3" s="1"/>
  <c r="L43" i="3"/>
  <c r="D53" i="5" l="1"/>
  <c r="H50" i="5"/>
  <c r="G50" i="5" s="1"/>
  <c r="C52" i="5"/>
  <c r="D48" i="3"/>
  <c r="C47" i="3"/>
  <c r="P44" i="3"/>
  <c r="O44" i="3" s="1"/>
  <c r="K43" i="3"/>
  <c r="L44" i="4"/>
  <c r="K43" i="4"/>
  <c r="H47" i="3"/>
  <c r="G47" i="3" s="1"/>
  <c r="L44" i="3"/>
  <c r="D54" i="5" l="1"/>
  <c r="H51" i="5"/>
  <c r="G51" i="5" s="1"/>
  <c r="C53" i="5"/>
  <c r="D49" i="3"/>
  <c r="C48" i="3"/>
  <c r="P45" i="3"/>
  <c r="O45" i="3" s="1"/>
  <c r="K44" i="3"/>
  <c r="L45" i="4"/>
  <c r="K44" i="4"/>
  <c r="H48" i="3"/>
  <c r="G48" i="3" s="1"/>
  <c r="L45" i="3"/>
  <c r="D55" i="5" l="1"/>
  <c r="H52" i="5"/>
  <c r="G52" i="5" s="1"/>
  <c r="C54" i="5"/>
  <c r="D50" i="3"/>
  <c r="C49" i="3"/>
  <c r="P46" i="3"/>
  <c r="O46" i="3" s="1"/>
  <c r="K45" i="3"/>
  <c r="L46" i="4"/>
  <c r="K45" i="4"/>
  <c r="H49" i="3"/>
  <c r="G49" i="3" s="1"/>
  <c r="L46" i="3"/>
  <c r="D56" i="5" l="1"/>
  <c r="H53" i="5"/>
  <c r="G53" i="5" s="1"/>
  <c r="C55" i="5"/>
  <c r="D51" i="3"/>
  <c r="C50" i="3"/>
  <c r="P47" i="3"/>
  <c r="O47" i="3" s="1"/>
  <c r="O48" i="3" s="1"/>
  <c r="P48" i="3" s="1"/>
  <c r="K46" i="3"/>
  <c r="L47" i="4"/>
  <c r="K46" i="4"/>
  <c r="H50" i="3"/>
  <c r="G50" i="3" s="1"/>
  <c r="L47" i="3"/>
  <c r="K47" i="3" s="1"/>
  <c r="D57" i="5" l="1"/>
  <c r="H54" i="5"/>
  <c r="G54" i="5" s="1"/>
  <c r="C56" i="5"/>
  <c r="D52" i="3"/>
  <c r="C51" i="3"/>
  <c r="L48" i="4"/>
  <c r="K47" i="4"/>
  <c r="H51" i="3"/>
  <c r="G51" i="3" s="1"/>
  <c r="L48" i="3"/>
  <c r="D58" i="5" l="1"/>
  <c r="H55" i="5"/>
  <c r="G55" i="5" s="1"/>
  <c r="C57" i="5"/>
  <c r="D53" i="3"/>
  <c r="C52" i="3"/>
  <c r="P51" i="3"/>
  <c r="O51" i="3" s="1"/>
  <c r="K48" i="3"/>
  <c r="L49" i="4"/>
  <c r="K48" i="4"/>
  <c r="H52" i="3"/>
  <c r="G52" i="3" s="1"/>
  <c r="L49" i="3"/>
  <c r="D59" i="5" l="1"/>
  <c r="H56" i="5"/>
  <c r="G56" i="5" s="1"/>
  <c r="C58" i="5"/>
  <c r="D54" i="3"/>
  <c r="C53" i="3"/>
  <c r="P52" i="3"/>
  <c r="O52" i="3" s="1"/>
  <c r="K49" i="3"/>
  <c r="L50" i="4"/>
  <c r="K49" i="4"/>
  <c r="H53" i="3"/>
  <c r="G53" i="3" s="1"/>
  <c r="L50" i="3"/>
  <c r="D60" i="5" l="1"/>
  <c r="H57" i="5"/>
  <c r="G57" i="5" s="1"/>
  <c r="C59" i="5"/>
  <c r="D55" i="3"/>
  <c r="C54" i="3"/>
  <c r="P53" i="3"/>
  <c r="O53" i="3" s="1"/>
  <c r="K50" i="3"/>
  <c r="L51" i="4"/>
  <c r="K50" i="4"/>
  <c r="H54" i="3"/>
  <c r="G54" i="3" s="1"/>
  <c r="L51" i="3"/>
  <c r="D61" i="5" l="1"/>
  <c r="H58" i="5"/>
  <c r="G58" i="5" s="1"/>
  <c r="C60" i="5"/>
  <c r="D56" i="3"/>
  <c r="C55" i="3"/>
  <c r="P54" i="3"/>
  <c r="O54" i="3" s="1"/>
  <c r="K51" i="3"/>
  <c r="L52" i="4"/>
  <c r="K51" i="4"/>
  <c r="H55" i="3"/>
  <c r="G55" i="3" s="1"/>
  <c r="L52" i="3"/>
  <c r="D62" i="5" l="1"/>
  <c r="H59" i="5"/>
  <c r="G59" i="5" s="1"/>
  <c r="C61" i="5"/>
  <c r="D57" i="3"/>
  <c r="C56" i="3"/>
  <c r="P55" i="3"/>
  <c r="O55" i="3" s="1"/>
  <c r="K52" i="3"/>
  <c r="L53" i="4"/>
  <c r="K52" i="4"/>
  <c r="H56" i="3"/>
  <c r="G56" i="3" s="1"/>
  <c r="L53" i="3"/>
  <c r="D63" i="5" l="1"/>
  <c r="H60" i="5"/>
  <c r="G60" i="5" s="1"/>
  <c r="C62" i="5"/>
  <c r="D58" i="3"/>
  <c r="C57" i="3"/>
  <c r="P56" i="3"/>
  <c r="O56" i="3" s="1"/>
  <c r="K53" i="3"/>
  <c r="L54" i="4"/>
  <c r="K53" i="4"/>
  <c r="H57" i="3"/>
  <c r="G57" i="3" s="1"/>
  <c r="L54" i="3"/>
  <c r="D64" i="5" l="1"/>
  <c r="H61" i="5"/>
  <c r="G61" i="5" s="1"/>
  <c r="C63" i="5"/>
  <c r="D59" i="3"/>
  <c r="C58" i="3"/>
  <c r="P57" i="3"/>
  <c r="O57" i="3" s="1"/>
  <c r="K54" i="3"/>
  <c r="L55" i="4"/>
  <c r="K54" i="4"/>
  <c r="H58" i="3"/>
  <c r="L55" i="3"/>
  <c r="D65" i="5" l="1"/>
  <c r="H62" i="5"/>
  <c r="G62" i="5" s="1"/>
  <c r="C64" i="5"/>
  <c r="D60" i="3"/>
  <c r="C59" i="3"/>
  <c r="P64" i="3"/>
  <c r="O64" i="3" s="1"/>
  <c r="G58" i="3"/>
  <c r="P58" i="3"/>
  <c r="O58" i="3" s="1"/>
  <c r="K55" i="3"/>
  <c r="L56" i="4"/>
  <c r="K55" i="4"/>
  <c r="H59" i="3"/>
  <c r="L56" i="3"/>
  <c r="D66" i="5" l="1"/>
  <c r="H63" i="5"/>
  <c r="G63" i="5" s="1"/>
  <c r="C65" i="5"/>
  <c r="D61" i="3"/>
  <c r="C60" i="3"/>
  <c r="P59" i="3"/>
  <c r="O59" i="3" s="1"/>
  <c r="K56" i="3"/>
  <c r="P65" i="3"/>
  <c r="O65" i="3" s="1"/>
  <c r="G59" i="3"/>
  <c r="L57" i="4"/>
  <c r="K56" i="4"/>
  <c r="H60" i="3"/>
  <c r="L57" i="3"/>
  <c r="H64" i="5" l="1"/>
  <c r="G64" i="5" s="1"/>
  <c r="G68" i="5" s="1"/>
  <c r="C66" i="5"/>
  <c r="C68" i="5" s="1"/>
  <c r="D62" i="3"/>
  <c r="C61" i="3"/>
  <c r="P66" i="3"/>
  <c r="O66" i="3" s="1"/>
  <c r="G60" i="3"/>
  <c r="P60" i="3"/>
  <c r="O60" i="3" s="1"/>
  <c r="K57" i="3"/>
  <c r="L58" i="4"/>
  <c r="K57" i="4"/>
  <c r="H61" i="3"/>
  <c r="L58" i="3"/>
  <c r="D68" i="5" l="1"/>
  <c r="C70" i="5"/>
  <c r="D70" i="5" s="1"/>
  <c r="H68" i="5"/>
  <c r="G70" i="5"/>
  <c r="H70" i="5" s="1"/>
  <c r="D63" i="3"/>
  <c r="C62" i="3"/>
  <c r="P61" i="3"/>
  <c r="O61" i="3" s="1"/>
  <c r="K58" i="3"/>
  <c r="P67" i="3"/>
  <c r="O67" i="3" s="1"/>
  <c r="G61" i="3"/>
  <c r="L59" i="4"/>
  <c r="K58" i="4"/>
  <c r="H62" i="3"/>
  <c r="G62" i="3" s="1"/>
  <c r="L59" i="3"/>
  <c r="N72" i="5" l="1"/>
  <c r="O33" i="17" s="1"/>
  <c r="D64" i="3"/>
  <c r="C63" i="3"/>
  <c r="P62" i="3"/>
  <c r="O62" i="3" s="1"/>
  <c r="O68" i="3" s="1"/>
  <c r="K59" i="3"/>
  <c r="L60" i="4"/>
  <c r="K59" i="4"/>
  <c r="H63" i="3"/>
  <c r="G63" i="3" s="1"/>
  <c r="L60" i="3"/>
  <c r="K60" i="3" s="1"/>
  <c r="D65" i="3" l="1"/>
  <c r="C64" i="3"/>
  <c r="P68" i="3"/>
  <c r="O70" i="3"/>
  <c r="P70" i="3" s="1"/>
  <c r="L61" i="4"/>
  <c r="K60" i="4"/>
  <c r="H64" i="3"/>
  <c r="G64" i="3" s="1"/>
  <c r="L61" i="3"/>
  <c r="K61" i="3" s="1"/>
  <c r="D66" i="3" l="1"/>
  <c r="C65" i="3"/>
  <c r="L62" i="4"/>
  <c r="K61" i="4"/>
  <c r="H65" i="3"/>
  <c r="G65" i="3" s="1"/>
  <c r="L62" i="3"/>
  <c r="K62" i="3" s="1"/>
  <c r="C66" i="3" l="1"/>
  <c r="D67" i="3"/>
  <c r="C67" i="3" s="1"/>
  <c r="C68" i="3"/>
  <c r="C70" i="3" s="1"/>
  <c r="D70" i="3" s="1"/>
  <c r="L63" i="4"/>
  <c r="K62" i="4"/>
  <c r="H66" i="3"/>
  <c r="G66" i="3" s="1"/>
  <c r="G68" i="3" s="1"/>
  <c r="L63" i="3"/>
  <c r="K63" i="3" s="1"/>
  <c r="D68" i="3" l="1"/>
  <c r="G70" i="3"/>
  <c r="H70" i="3" s="1"/>
  <c r="H68" i="3"/>
  <c r="L64" i="4"/>
  <c r="K63" i="4"/>
  <c r="L64" i="3"/>
  <c r="K64" i="3" s="1"/>
  <c r="K68" i="3" s="1"/>
  <c r="M1" i="12"/>
  <c r="L68" i="3" l="1"/>
  <c r="K70" i="3"/>
  <c r="L70" i="3" s="1"/>
  <c r="N72" i="3" s="1"/>
  <c r="O31" i="17" s="1"/>
  <c r="L65" i="4"/>
  <c r="K64" i="4"/>
  <c r="L66" i="4" l="1"/>
  <c r="K65" i="4"/>
  <c r="L67" i="4" l="1"/>
  <c r="K66" i="4"/>
  <c r="K67" i="4" l="1"/>
  <c r="K68" i="4" s="1"/>
  <c r="K70" i="4" l="1"/>
  <c r="L70" i="4" s="1"/>
  <c r="N72" i="4" s="1"/>
  <c r="O32" i="17" s="1"/>
  <c r="O46" i="17" s="1"/>
  <c r="O48" i="17" s="1"/>
  <c r="O49" i="17" s="1"/>
  <c r="O53" i="17" s="1"/>
  <c r="O59" i="17" s="1"/>
  <c r="L68" i="4"/>
  <c r="N71" i="7"/>
</calcChain>
</file>

<file path=xl/sharedStrings.xml><?xml version="1.0" encoding="utf-8"?>
<sst xmlns="http://schemas.openxmlformats.org/spreadsheetml/2006/main" count="2308" uniqueCount="1180">
  <si>
    <t>NAME</t>
  </si>
  <si>
    <t>CODE</t>
  </si>
  <si>
    <t>Address</t>
  </si>
  <si>
    <t>DATE</t>
  </si>
  <si>
    <t>Item</t>
  </si>
  <si>
    <t>Qty</t>
  </si>
  <si>
    <t>Price</t>
  </si>
  <si>
    <t xml:space="preserve">MATH PACE COURSE MATERIALS  </t>
  </si>
  <si>
    <t>Refer to your Product Catalogue on Page 23 &amp; 24</t>
  </si>
  <si>
    <t>MATH PACEs 1001-1096</t>
  </si>
  <si>
    <t>SUMMARY</t>
  </si>
  <si>
    <t>Column Total</t>
  </si>
  <si>
    <t>PAGE 1</t>
  </si>
  <si>
    <t>PLEASE use Whole Numbers (eg. 4 or 6) Do not use Strokes</t>
  </si>
  <si>
    <t>Page Qty</t>
  </si>
  <si>
    <t>CURRENT PRICE EDITION:</t>
  </si>
  <si>
    <t>Page Total</t>
  </si>
  <si>
    <t>KEYS 1001-1096</t>
  </si>
  <si>
    <t>NYA</t>
  </si>
  <si>
    <t>1037-1039</t>
  </si>
  <si>
    <t>1040-1042</t>
  </si>
  <si>
    <t>1043-1045</t>
  </si>
  <si>
    <t>1010 US</t>
  </si>
  <si>
    <t>1010 AUS</t>
  </si>
  <si>
    <t>1010 PNG</t>
  </si>
  <si>
    <t>1010 NZ</t>
  </si>
  <si>
    <t>1010 IND</t>
  </si>
  <si>
    <t>1011 US</t>
  </si>
  <si>
    <t>1011 AUS</t>
  </si>
  <si>
    <t>1011 PNG</t>
  </si>
  <si>
    <t>1011 NZ</t>
  </si>
  <si>
    <t>1011 IND</t>
  </si>
  <si>
    <t>1048 US</t>
  </si>
  <si>
    <r>
      <t xml:space="preserve">1048 </t>
    </r>
    <r>
      <rPr>
        <b/>
        <sz val="10"/>
        <rFont val="Arial"/>
        <family val="2"/>
      </rPr>
      <t>AUS</t>
    </r>
  </si>
  <si>
    <t>1048 PNG</t>
  </si>
  <si>
    <t>1048 NZ</t>
  </si>
  <si>
    <t>1048 IND</t>
  </si>
  <si>
    <t>1060 US</t>
  </si>
  <si>
    <t>1060 AUS</t>
  </si>
  <si>
    <t>1060 PNG</t>
  </si>
  <si>
    <t>1060 NZ</t>
  </si>
  <si>
    <t>1060 IND</t>
  </si>
  <si>
    <r>
      <t>1036</t>
    </r>
    <r>
      <rPr>
        <i/>
        <sz val="10"/>
        <rFont val="Arial"/>
        <family val="2"/>
      </rPr>
      <t>AUS</t>
    </r>
  </si>
  <si>
    <t>1024 US</t>
  </si>
  <si>
    <t>1024 AUS</t>
  </si>
  <si>
    <t>1024 PNG</t>
  </si>
  <si>
    <t>1024 NZ</t>
  </si>
  <si>
    <t>1024 IND</t>
  </si>
  <si>
    <t>1036 US</t>
  </si>
  <si>
    <t>1036 AUS</t>
  </si>
  <si>
    <t>1036 PNG</t>
  </si>
  <si>
    <t>1036 NZ</t>
  </si>
  <si>
    <t>1036 IND</t>
  </si>
  <si>
    <t>1084 US</t>
  </si>
  <si>
    <t>1084 AUS</t>
  </si>
  <si>
    <t>1084 PNG</t>
  </si>
  <si>
    <t>1084 NZ</t>
  </si>
  <si>
    <t>1084 IND</t>
  </si>
  <si>
    <t>1036 FIJI</t>
  </si>
  <si>
    <t>1010 FIJI</t>
  </si>
  <si>
    <t>1011 FIJI</t>
  </si>
  <si>
    <t>1024 FIJI</t>
  </si>
  <si>
    <t>1048 FIJI</t>
  </si>
  <si>
    <t>1060 FIJI</t>
  </si>
  <si>
    <t>1084 FIJI</t>
  </si>
  <si>
    <r>
      <t>1048</t>
    </r>
    <r>
      <rPr>
        <i/>
        <sz val="10"/>
        <rFont val="Arial"/>
        <family val="2"/>
      </rPr>
      <t>PNG</t>
    </r>
  </si>
  <si>
    <t>1049-1051</t>
  </si>
  <si>
    <t>1052-1054</t>
  </si>
  <si>
    <t>1055-1057</t>
  </si>
  <si>
    <t>1058-1060</t>
  </si>
  <si>
    <r>
      <t>1060</t>
    </r>
    <r>
      <rPr>
        <i/>
        <sz val="10"/>
        <rFont val="Arial"/>
        <family val="2"/>
      </rPr>
      <t>AUS</t>
    </r>
  </si>
  <si>
    <t>1048 AUS</t>
  </si>
  <si>
    <r>
      <t>1060</t>
    </r>
    <r>
      <rPr>
        <i/>
        <sz val="10"/>
        <rFont val="Arial"/>
        <family val="2"/>
      </rPr>
      <t>NZ</t>
    </r>
  </si>
  <si>
    <r>
      <t>1060</t>
    </r>
    <r>
      <rPr>
        <i/>
        <sz val="10"/>
        <rFont val="Arial"/>
        <family val="2"/>
      </rPr>
      <t>IND</t>
    </r>
  </si>
  <si>
    <t>1061-1063</t>
  </si>
  <si>
    <t>1091-1093*</t>
  </si>
  <si>
    <t>1046-1048**</t>
  </si>
  <si>
    <t>1064-1066</t>
  </si>
  <si>
    <t>1067-1069</t>
  </si>
  <si>
    <t>1070-1072</t>
  </si>
  <si>
    <t>1073-1075*</t>
  </si>
  <si>
    <t>1076-1078*</t>
  </si>
  <si>
    <t>1079-1081*</t>
  </si>
  <si>
    <t>1082-1084**</t>
  </si>
  <si>
    <t>1085-1087*</t>
  </si>
  <si>
    <t>1088-1090*</t>
  </si>
  <si>
    <t>1094-1096</t>
  </si>
  <si>
    <t xml:space="preserve">Comment:  </t>
  </si>
  <si>
    <t>MATH SOLUTION KEYS</t>
  </si>
  <si>
    <t>1073-1076</t>
  </si>
  <si>
    <t>1077-1079</t>
  </si>
  <si>
    <t>1080-1082</t>
  </si>
  <si>
    <t>1083-1084</t>
  </si>
  <si>
    <t>1085-1086</t>
  </si>
  <si>
    <t>1087-1088</t>
  </si>
  <si>
    <t>1089-1090</t>
  </si>
  <si>
    <t>1091-1092</t>
  </si>
  <si>
    <t>1093-1094</t>
  </si>
  <si>
    <t>1095-1096</t>
  </si>
  <si>
    <t xml:space="preserve"> </t>
  </si>
  <si>
    <t xml:space="preserve">* PACEs and Keys 4th edition and </t>
  </si>
  <si>
    <t>Solution Keys 3rd edition.</t>
  </si>
  <si>
    <t>1058-1060**</t>
  </si>
  <si>
    <t xml:space="preserve">** The Score Key for 1048, 160 and </t>
  </si>
  <si>
    <t xml:space="preserve"> 1084 are the American version. </t>
  </si>
  <si>
    <t>GENERAL BUSINESS</t>
  </si>
  <si>
    <t>COLLEGE MATHEMATICS</t>
  </si>
  <si>
    <t>PACEs 97-108</t>
  </si>
  <si>
    <t>PACEs 1-10</t>
  </si>
  <si>
    <t>Product Catalogue Page 32</t>
  </si>
  <si>
    <t xml:space="preserve">ALGEBRA 1 </t>
  </si>
  <si>
    <t>PACEs 1097-1108</t>
  </si>
  <si>
    <t>DVDs available order on Pg 13</t>
  </si>
  <si>
    <t xml:space="preserve"> KEYS 1097- 1108</t>
  </si>
  <si>
    <t>1097-1099</t>
  </si>
  <si>
    <t>1100-1102</t>
  </si>
  <si>
    <t>1103-1105</t>
  </si>
  <si>
    <t>1106-1108</t>
  </si>
  <si>
    <t xml:space="preserve">GEOMETRY </t>
  </si>
  <si>
    <t>PACEs 1109-1120</t>
  </si>
  <si>
    <t>KEYS 1109-1120</t>
  </si>
  <si>
    <t>1109-1111</t>
  </si>
  <si>
    <t>1112-1114</t>
  </si>
  <si>
    <t>1115-1117</t>
  </si>
  <si>
    <t>1118-1120</t>
  </si>
  <si>
    <t xml:space="preserve">ALGEBRA  2 </t>
  </si>
  <si>
    <t>PACEs 1121-1132</t>
  </si>
  <si>
    <t>DVDs available order on Page 13</t>
  </si>
  <si>
    <t>KEYS 1121-1132</t>
  </si>
  <si>
    <t>1121-1123</t>
  </si>
  <si>
    <t>1124-1126</t>
  </si>
  <si>
    <t>1127-1129</t>
  </si>
  <si>
    <t>1130-1132</t>
  </si>
  <si>
    <t xml:space="preserve">TRIGONOMETRY </t>
  </si>
  <si>
    <t>PACEs 113-1138</t>
  </si>
  <si>
    <t>KEYS 1133-1138</t>
  </si>
  <si>
    <t>1133-1135</t>
  </si>
  <si>
    <t>1136-1138</t>
  </si>
  <si>
    <t>KEYS 97-108</t>
  </si>
  <si>
    <t>97-102</t>
  </si>
  <si>
    <t>103-108</t>
  </si>
  <si>
    <t>PACEs 1-12</t>
  </si>
  <si>
    <t>KEYS 109-120</t>
  </si>
  <si>
    <t>1-3</t>
  </si>
  <si>
    <t>4-6</t>
  </si>
  <si>
    <t>7-9</t>
  </si>
  <si>
    <t>10-12</t>
  </si>
  <si>
    <t>KEYS 1-10</t>
  </si>
  <si>
    <t>1 - 5</t>
  </si>
  <si>
    <t>6 - 10</t>
  </si>
  <si>
    <t xml:space="preserve">PRECALCULUS </t>
  </si>
  <si>
    <t>PACEs 11-20</t>
  </si>
  <si>
    <t xml:space="preserve"> KEYS 11-20</t>
  </si>
  <si>
    <t>11-15</t>
  </si>
  <si>
    <t>16-20</t>
  </si>
  <si>
    <t>SOLUTION  KEYS 11-20</t>
  </si>
  <si>
    <t>ACCOUNTING PACEs 121-133</t>
  </si>
  <si>
    <t>PACES 121-133</t>
  </si>
  <si>
    <t>KEYS 121-132</t>
  </si>
  <si>
    <t>121-126</t>
  </si>
  <si>
    <t>127-132</t>
  </si>
  <si>
    <t>SENIOR MATHEMATICS</t>
  </si>
  <si>
    <t>PACEs 1-22</t>
  </si>
  <si>
    <t>Product Catalogue Page 24</t>
  </si>
  <si>
    <t>PAGE 2</t>
  </si>
  <si>
    <t>KEYS 2-22</t>
  </si>
  <si>
    <t>Calculator Ti84 to order Page 14</t>
  </si>
  <si>
    <t>ENGLISH PACE COURSE MATERIALS</t>
  </si>
  <si>
    <t>Refer to your Product Catalogue on Page 25 &amp; 26</t>
  </si>
  <si>
    <t>ENGLISH PACEs 1001-1120</t>
  </si>
  <si>
    <t>ENGLISH KEYs 1001-1120</t>
  </si>
  <si>
    <t>1046-1048</t>
  </si>
  <si>
    <t>1073-1075</t>
  </si>
  <si>
    <t>1076-1078</t>
  </si>
  <si>
    <t>1079-1081</t>
  </si>
  <si>
    <t>1082-1084</t>
  </si>
  <si>
    <t>1085-1087</t>
  </si>
  <si>
    <t>1088-1090</t>
  </si>
  <si>
    <t>1091-1093</t>
  </si>
  <si>
    <t xml:space="preserve">ENGLISH </t>
  </si>
  <si>
    <t>Resource books order on Page 14</t>
  </si>
  <si>
    <t xml:space="preserve"> KEYS 1121-1132</t>
  </si>
  <si>
    <t>PACEs 1133-1144</t>
  </si>
  <si>
    <t>KEYS 1133-1144</t>
  </si>
  <si>
    <t>1139-1141</t>
  </si>
  <si>
    <t>1142-1144</t>
  </si>
  <si>
    <t>GRAMMAR (Revised)</t>
  </si>
  <si>
    <t>PACEs 400GO1-400G12</t>
  </si>
  <si>
    <t>KEYs 400G21-400G30</t>
  </si>
  <si>
    <t>PAGE 3</t>
  </si>
  <si>
    <t>ENGLISH COMPOSITION I</t>
  </si>
  <si>
    <t>Product Catalogue Page  37</t>
  </si>
  <si>
    <t>1-5</t>
  </si>
  <si>
    <t>6-10</t>
  </si>
  <si>
    <t>ENGLISH COMPOSITION II</t>
  </si>
  <si>
    <t>KEYS 1-5</t>
  </si>
  <si>
    <t>LITERATURE &amp; CREATIVE WRITING</t>
  </si>
  <si>
    <t>PACEs 1013-1060</t>
  </si>
  <si>
    <t>Product Catalogue Page  26</t>
  </si>
  <si>
    <t>ENGLISH COURSE MATERIALS</t>
  </si>
  <si>
    <t>Refer to Product Catalogue on Pg 25 &amp; 26</t>
  </si>
  <si>
    <t xml:space="preserve"> KEYS 1013-1072</t>
  </si>
  <si>
    <t>1013-1015</t>
  </si>
  <si>
    <t>1016-1018</t>
  </si>
  <si>
    <t>1019-1021</t>
  </si>
  <si>
    <t>1022-1024</t>
  </si>
  <si>
    <t>1025-1027</t>
  </si>
  <si>
    <t>1028-1030</t>
  </si>
  <si>
    <t>1031-1033</t>
  </si>
  <si>
    <t>1034-1036</t>
  </si>
  <si>
    <t>SOCIAL STUDIES PACE COURSE MATERIALS</t>
  </si>
  <si>
    <t>Refer to your Product Catalogue on Page 27 &amp; 28</t>
  </si>
  <si>
    <t>SOCIAL STUDIES</t>
  </si>
  <si>
    <t>PACEs 1001 - 1078</t>
  </si>
  <si>
    <t>LITERATURE I &amp; II</t>
  </si>
  <si>
    <t>STUDY GUIDE</t>
  </si>
  <si>
    <t>Product Catalogue Page 34</t>
  </si>
  <si>
    <t>Study Guide</t>
  </si>
  <si>
    <t>Key</t>
  </si>
  <si>
    <t>BASIC LITERATURE</t>
  </si>
  <si>
    <t>KEYS 7-9</t>
  </si>
  <si>
    <t>1012 US</t>
  </si>
  <si>
    <t>1012 AUS</t>
  </si>
  <si>
    <t>1012 FIJI</t>
  </si>
  <si>
    <t>1012 IND</t>
  </si>
  <si>
    <t>1012 PNG</t>
  </si>
  <si>
    <t>1012 NZ</t>
  </si>
  <si>
    <t>1023 US</t>
  </si>
  <si>
    <t>1023 AUS</t>
  </si>
  <si>
    <t>1023 FIJI</t>
  </si>
  <si>
    <t>1023 IND</t>
  </si>
  <si>
    <t>1023 PNG</t>
  </si>
  <si>
    <t>1023 NZ</t>
  </si>
  <si>
    <r>
      <t>1024</t>
    </r>
    <r>
      <rPr>
        <sz val="10"/>
        <rFont val="Arial"/>
        <family val="2"/>
      </rPr>
      <t xml:space="preserve"> US</t>
    </r>
  </si>
  <si>
    <t>1035 US</t>
  </si>
  <si>
    <t>1035 AUS</t>
  </si>
  <si>
    <t>1035 FIJI</t>
  </si>
  <si>
    <t>1035 IND</t>
  </si>
  <si>
    <t>1035 PNG</t>
  </si>
  <si>
    <t>1035 NZ</t>
  </si>
  <si>
    <t>1047 US</t>
  </si>
  <si>
    <t>1047 AUS</t>
  </si>
  <si>
    <t>1047 FIJI</t>
  </si>
  <si>
    <t>PAGE 4</t>
  </si>
  <si>
    <t>1047 PNG</t>
  </si>
  <si>
    <t>1047 NZ</t>
  </si>
  <si>
    <t>1050 NZ</t>
  </si>
  <si>
    <t>1051 NZ</t>
  </si>
  <si>
    <t>1052 NZ</t>
  </si>
  <si>
    <t>1053 NZ</t>
  </si>
  <si>
    <t>1050 AUS</t>
  </si>
  <si>
    <t>1050 FIJI</t>
  </si>
  <si>
    <t>1050 PNG</t>
  </si>
  <si>
    <t>1050 US</t>
  </si>
  <si>
    <t>1051 US</t>
  </si>
  <si>
    <t>1051 AUS</t>
  </si>
  <si>
    <t>1051 PNG</t>
  </si>
  <si>
    <t>1052 US</t>
  </si>
  <si>
    <t>1052 PNG</t>
  </si>
  <si>
    <t>1053 AUS</t>
  </si>
  <si>
    <t>1053 US</t>
  </si>
  <si>
    <t>1053 PNG</t>
  </si>
  <si>
    <t>1054 US</t>
  </si>
  <si>
    <t>1052 AUS</t>
  </si>
  <si>
    <t>1054 AUS</t>
  </si>
  <si>
    <t>1054 PNG</t>
  </si>
  <si>
    <t>1054 NZ</t>
  </si>
  <si>
    <t>1055 US</t>
  </si>
  <si>
    <t>1055 AUS</t>
  </si>
  <si>
    <t>1055 PNG</t>
  </si>
  <si>
    <t>1055 NZ</t>
  </si>
  <si>
    <t>1056 US</t>
  </si>
  <si>
    <t>1056 AUS</t>
  </si>
  <si>
    <t>1056 PNG</t>
  </si>
  <si>
    <t>1056 NZ</t>
  </si>
  <si>
    <t>1057 US</t>
  </si>
  <si>
    <t>1057 AUS</t>
  </si>
  <si>
    <t>1057 PNG</t>
  </si>
  <si>
    <t>1057 NZ</t>
  </si>
  <si>
    <t>1058 US</t>
  </si>
  <si>
    <t>1058 AUS</t>
  </si>
  <si>
    <t>1058 PNG</t>
  </si>
  <si>
    <t>1058 NZ</t>
  </si>
  <si>
    <t>1059 US</t>
  </si>
  <si>
    <t>1059 AUS</t>
  </si>
  <si>
    <t>1059 PNG</t>
  </si>
  <si>
    <t>1059 NZ</t>
  </si>
  <si>
    <t>1034-1036*</t>
  </si>
  <si>
    <r>
      <t xml:space="preserve">1049 AUS </t>
    </r>
    <r>
      <rPr>
        <i/>
        <sz val="12"/>
        <rFont val="Arial Narrow"/>
        <family val="2"/>
      </rPr>
      <t>(GEN)</t>
    </r>
  </si>
  <si>
    <t>1080A QLD/NT</t>
  </si>
  <si>
    <t>1081A VIC</t>
  </si>
  <si>
    <t>1082A TAS</t>
  </si>
  <si>
    <t>1083A SA</t>
  </si>
  <si>
    <t>1084A WA</t>
  </si>
  <si>
    <t>1080Q</t>
  </si>
  <si>
    <t>1081Q</t>
  </si>
  <si>
    <t>1094 NZ</t>
  </si>
  <si>
    <t>1095 US</t>
  </si>
  <si>
    <t>1095 NZ</t>
  </si>
  <si>
    <t>1094-1096 US</t>
  </si>
  <si>
    <t>1096 US</t>
  </si>
  <si>
    <t>1096 NZ</t>
  </si>
  <si>
    <t>ACTIVITY PACs 1080-1081Q</t>
  </si>
  <si>
    <t>PAGE 5</t>
  </si>
  <si>
    <t>PAGE 6</t>
  </si>
  <si>
    <t>WORLD GEOGRAPHY</t>
  </si>
  <si>
    <t>KEYS 1097-1108</t>
  </si>
  <si>
    <t>AUSTRALIAN HISTORY</t>
  </si>
  <si>
    <t>KEYS 1-12</t>
  </si>
  <si>
    <t>ACTIVITY PACs 1-12</t>
  </si>
  <si>
    <t xml:space="preserve">WORLD HISTORY </t>
  </si>
  <si>
    <t>97-99</t>
  </si>
  <si>
    <t>100-102</t>
  </si>
  <si>
    <t>103-105</t>
  </si>
  <si>
    <t>106-108</t>
  </si>
  <si>
    <t xml:space="preserve">AMERICAN HISTORY </t>
  </si>
  <si>
    <t>HISTORY IN-DEPTH**</t>
  </si>
  <si>
    <t>Investigating Series</t>
  </si>
  <si>
    <t>LEVEL 7 AND 8</t>
  </si>
  <si>
    <t>Ancient Past 7A</t>
  </si>
  <si>
    <t>Mediterranean 7B</t>
  </si>
  <si>
    <t>Asian Word 7C</t>
  </si>
  <si>
    <t>West/Islamic 8A</t>
  </si>
  <si>
    <t>Asia Pacific 8B</t>
  </si>
  <si>
    <t>Expanding Cont. 8C</t>
  </si>
  <si>
    <t xml:space="preserve">COLLECTIVISM </t>
  </si>
  <si>
    <t>PACEs 133-138</t>
  </si>
  <si>
    <t>KEYS 133-138</t>
  </si>
  <si>
    <t>133-135</t>
  </si>
  <si>
    <t>136-138</t>
  </si>
  <si>
    <t xml:space="preserve">ECONOMICS </t>
  </si>
  <si>
    <t>PACES</t>
  </si>
  <si>
    <t>1 (1139)</t>
  </si>
  <si>
    <t>2 (1140)</t>
  </si>
  <si>
    <t>3 (1141)</t>
  </si>
  <si>
    <t>4 (1142)</t>
  </si>
  <si>
    <t>5 (1143)</t>
  </si>
  <si>
    <t>6 (1144)</t>
  </si>
  <si>
    <t>KEYS</t>
  </si>
  <si>
    <t>133-134</t>
  </si>
  <si>
    <t>1--3</t>
  </si>
  <si>
    <t>4--6</t>
  </si>
  <si>
    <t>ACTIVITY PACs</t>
  </si>
  <si>
    <t>DISC</t>
  </si>
  <si>
    <t xml:space="preserve">INTRO TO CHRISTIAN </t>
  </si>
  <si>
    <t>COUNSELLING PACEs  1 -10</t>
  </si>
  <si>
    <t>Resource books available on Page 14</t>
  </si>
  <si>
    <t>KEYS 1 -10</t>
  </si>
  <si>
    <t>1--5</t>
  </si>
  <si>
    <t>6--10</t>
  </si>
  <si>
    <t xml:space="preserve">HISTORY OF CIVILISATION  I </t>
  </si>
  <si>
    <t>PACEs 1 - 10</t>
  </si>
  <si>
    <t>HISTORY OF CIVILISATION  II</t>
  </si>
  <si>
    <t>KEYS 1 - 20</t>
  </si>
  <si>
    <t>11--15</t>
  </si>
  <si>
    <t>16--20</t>
  </si>
  <si>
    <t>U.S. CIVICS</t>
  </si>
  <si>
    <t>PACEs 1133-1138</t>
  </si>
  <si>
    <t xml:space="preserve"> Product Catalogue Page 38</t>
  </si>
  <si>
    <t>SENIOR MODERN HISTORY</t>
  </si>
  <si>
    <t xml:space="preserve"> Text Pacs 1-20</t>
  </si>
  <si>
    <t>ACTIVITY PACs 1 - 20</t>
  </si>
  <si>
    <t>PAGE 7</t>
  </si>
  <si>
    <t>SUPPLEMENTRY FOLDERs 1 - 20</t>
  </si>
  <si>
    <t>1-2</t>
  </si>
  <si>
    <t>3-4</t>
  </si>
  <si>
    <t>5-6</t>
  </si>
  <si>
    <t>7-8</t>
  </si>
  <si>
    <t>9-10</t>
  </si>
  <si>
    <t>11-12</t>
  </si>
  <si>
    <t>13-14</t>
  </si>
  <si>
    <t>15-16</t>
  </si>
  <si>
    <t>17-18</t>
  </si>
  <si>
    <t>19-20</t>
  </si>
  <si>
    <t>SCIENCE  PACE COURSE MATERIALS</t>
  </si>
  <si>
    <t>Refer to your Product Catalogue on Page 29</t>
  </si>
  <si>
    <t>SCIENCE PACEs 1001-1084</t>
  </si>
  <si>
    <t>SCIENCE KEYS 1001-1084</t>
  </si>
  <si>
    <t>SCIENCE PACES</t>
  </si>
  <si>
    <t>PACEs 1085-1096</t>
  </si>
  <si>
    <t xml:space="preserve"> KEYS 1085-1096</t>
  </si>
  <si>
    <t>BIOLOGY PACES</t>
  </si>
  <si>
    <t>DVDs to order on Page 13</t>
  </si>
  <si>
    <t>PHYSICAL SCIENCE PACES</t>
  </si>
  <si>
    <t>KEYs 1109-1120</t>
  </si>
  <si>
    <t>SCIENCE JOURNALS</t>
  </si>
  <si>
    <t>1001-1036</t>
  </si>
  <si>
    <t>1037-1048</t>
  </si>
  <si>
    <t>1049-1060</t>
  </si>
  <si>
    <t>1061-1072</t>
  </si>
  <si>
    <t>1073-1084</t>
  </si>
  <si>
    <t>Comments: Science Journals are designed to be used in
 conjunction with the Science Paces, providing a measurable and practical application for the concepts learned</t>
  </si>
  <si>
    <t>Resource books* order on Page 14</t>
  </si>
  <si>
    <t xml:space="preserve"> KEYS 1-10</t>
  </si>
  <si>
    <t>INTRO TO PHYSICAL SCIENCE</t>
  </si>
  <si>
    <t>Product Catalogue Page 37</t>
  </si>
  <si>
    <t xml:space="preserve">NUTRITION </t>
  </si>
  <si>
    <t>PACEs 1-6</t>
  </si>
  <si>
    <t>Product Catalogue Page 35</t>
  </si>
  <si>
    <t>KEYS 1-6</t>
  </si>
  <si>
    <t>1-6</t>
  </si>
  <si>
    <t>ANIMAL SCIENCE</t>
  </si>
  <si>
    <t>PACEs 1001-1024</t>
  </si>
  <si>
    <t>Product Catalogue Page 31</t>
  </si>
  <si>
    <t>KEYS 1013-1024</t>
  </si>
  <si>
    <t>RR MATHEMATICS</t>
  </si>
  <si>
    <t xml:space="preserve">RR SCIENCE </t>
  </si>
  <si>
    <t>PACEs 01-12</t>
  </si>
  <si>
    <t>RR01</t>
  </si>
  <si>
    <t>RR02</t>
  </si>
  <si>
    <t>RR03</t>
  </si>
  <si>
    <t>RR04</t>
  </si>
  <si>
    <t>RR05</t>
  </si>
  <si>
    <t>RR06</t>
  </si>
  <si>
    <t>RR07</t>
  </si>
  <si>
    <t>RR08</t>
  </si>
  <si>
    <t>RR09</t>
  </si>
  <si>
    <t>RR10</t>
  </si>
  <si>
    <t>RR11</t>
  </si>
  <si>
    <t>RR12</t>
  </si>
  <si>
    <t xml:space="preserve">RR ENGLISH </t>
  </si>
  <si>
    <t>RR WORD BUILDING</t>
  </si>
  <si>
    <t xml:space="preserve">RR SOCIAL STUDIES </t>
  </si>
  <si>
    <t>Refer to Product Catalogue on Pg 29</t>
  </si>
  <si>
    <t>PAGE 8</t>
  </si>
  <si>
    <t>ORIGINS &amp; SCIENCE*</t>
  </si>
  <si>
    <t>*Some Resource Books for Origins and Science are not available 
through SCEE . Please ensure that you are able to secure 
supplies independently before ordering this course.</t>
  </si>
  <si>
    <t>WORD BUILDING PACE COURSE MATERIALS</t>
  </si>
  <si>
    <t>Refer to your Product Catalogue on Page 30</t>
  </si>
  <si>
    <t>WORD BUILDING 1001-1096</t>
  </si>
  <si>
    <t>ETYMOLOGY  PACEs 1097-1108</t>
  </si>
  <si>
    <t>KEYs</t>
  </si>
  <si>
    <t>BIBLE READING PACEs - EXPANDED COURSE MATERIAL</t>
  </si>
  <si>
    <t>BIBLE READING 1001-1066</t>
  </si>
  <si>
    <t>KEYs 1001-1108</t>
  </si>
  <si>
    <t>Refer to Product Catalogue Page 31</t>
  </si>
  <si>
    <t>PAGE 9</t>
  </si>
  <si>
    <t>PAGE 10</t>
  </si>
  <si>
    <t>BIBLE READING PACEs 1067-1072</t>
  </si>
  <si>
    <r>
      <t xml:space="preserve">BIBLE READING KEYS </t>
    </r>
    <r>
      <rPr>
        <b/>
        <i/>
        <sz val="12"/>
        <color theme="1"/>
        <rFont val="Arial Narrow"/>
        <family val="2"/>
      </rPr>
      <t>1001-1072</t>
    </r>
  </si>
  <si>
    <t>Product Catalogue  Page 31, 33, 34 &amp; 36</t>
  </si>
  <si>
    <t>BIBLE READING</t>
  </si>
  <si>
    <t>Product Catalogue Page 33</t>
  </si>
  <si>
    <t xml:space="preserve">OLD TESTAMENT SURVEY </t>
  </si>
  <si>
    <t>PACEs 109-120</t>
  </si>
  <si>
    <t>109-111</t>
  </si>
  <si>
    <t>112-114</t>
  </si>
  <si>
    <t>115-117</t>
  </si>
  <si>
    <t>118-120</t>
  </si>
  <si>
    <t>SUCCESSFUL LIVING PACEs 1-12</t>
  </si>
  <si>
    <t>GREEK NEW TESTAMENT</t>
  </si>
  <si>
    <t>PACEs 121-132</t>
  </si>
  <si>
    <t>Resources Books to order Page 14</t>
  </si>
  <si>
    <t>CHRISTIAN WORLDVIEW</t>
  </si>
  <si>
    <t>Product Catalogue Page 38</t>
  </si>
  <si>
    <t>TEXTBOOK/ GUIDE</t>
  </si>
  <si>
    <t>TEST 1-12</t>
  </si>
  <si>
    <t>GUIDE KEY</t>
  </si>
  <si>
    <t>TEST KEY</t>
  </si>
  <si>
    <t xml:space="preserve"> BIBLE TELLING PACEs 1-12</t>
  </si>
  <si>
    <t>DVD &amp; CD to order on Page 13</t>
  </si>
  <si>
    <t>NEW TESTAMENT CHURCH</t>
  </si>
  <si>
    <t>HISTORY PACEs 121-132</t>
  </si>
  <si>
    <t>121-132</t>
  </si>
  <si>
    <t xml:space="preserve">CHRISTIAN GROWTH </t>
  </si>
  <si>
    <t xml:space="preserve"> KEY </t>
  </si>
  <si>
    <t>133-138</t>
  </si>
  <si>
    <t>Product Catalogue Page 36</t>
  </si>
  <si>
    <t xml:space="preserve">LIFE OF CHRIST </t>
  </si>
  <si>
    <t>PACEs 133-144</t>
  </si>
  <si>
    <t>KEYS 133-144</t>
  </si>
  <si>
    <t>139-144</t>
  </si>
  <si>
    <t>INTRODUCTION TO MISSIONS</t>
  </si>
  <si>
    <t>KEY 1-6</t>
  </si>
  <si>
    <t>BIOGRAPHIES OF CHRISTIANS</t>
  </si>
  <si>
    <t>Resource Books order on Page 15</t>
  </si>
  <si>
    <t>SOUL WINNING PACE</t>
  </si>
  <si>
    <t>PACE</t>
  </si>
  <si>
    <t>KEY</t>
  </si>
  <si>
    <t>ART PACEs 73-81</t>
  </si>
  <si>
    <t>ART PACEs 82-108</t>
  </si>
  <si>
    <t>CREATIVE COMMUNICATION</t>
  </si>
  <si>
    <t>STUDY GUIDE 1-6</t>
  </si>
  <si>
    <t>Product Catalogue Page  34</t>
  </si>
  <si>
    <t>Resources Books order Page 14</t>
  </si>
  <si>
    <t>MUSIC PACEs 1-6</t>
  </si>
  <si>
    <t>DVDs &amp; CD to order on Page 13</t>
  </si>
  <si>
    <t>HEALTH PACEs 1-6</t>
  </si>
  <si>
    <t>SPEECH PACEs 1-6</t>
  </si>
  <si>
    <t>P/C Page 34, DVDs order Page 13</t>
  </si>
  <si>
    <t xml:space="preserve"> KEYS 1-6</t>
  </si>
  <si>
    <t xml:space="preserve">AUTO MECHANICS </t>
  </si>
  <si>
    <t>Set of 6</t>
  </si>
  <si>
    <t xml:space="preserve">LANGUAGE COURSES </t>
  </si>
  <si>
    <t>Refer to your Product Catalogue on Page 35</t>
  </si>
  <si>
    <t>FRENCH I PACEs 97-108</t>
  </si>
  <si>
    <t>SPANISH ACT PACs 1-12</t>
  </si>
  <si>
    <t>DVDS order on Page 13</t>
  </si>
  <si>
    <t xml:space="preserve">GREEK II </t>
  </si>
  <si>
    <t>Product Catalogue Pg 36</t>
  </si>
  <si>
    <t>FRENCH DVD 97-108</t>
  </si>
  <si>
    <t>DVD 97-108</t>
  </si>
  <si>
    <t>KEYs 11-20</t>
  </si>
  <si>
    <t>1-15</t>
  </si>
  <si>
    <t>OTHER READING PROGRAMMES</t>
  </si>
  <si>
    <t>Refer to your Product Catalogue on Page 41</t>
  </si>
  <si>
    <t>VIDEOPHONICS W/BOOKS 1-12</t>
  </si>
  <si>
    <t>SPEAKING ENGLISH 1-12</t>
  </si>
  <si>
    <t>Resources order on Page 15</t>
  </si>
  <si>
    <t>Resources order on Page 14</t>
  </si>
  <si>
    <t>SCEE recommends the use of Rosetta Stone online
language curriculum. Please refer to the website for
ordering instructions:
http://www.scee.edu.au/other/rosetta-stone-language-learning/</t>
  </si>
  <si>
    <t>PAGE 11</t>
  </si>
  <si>
    <t xml:space="preserve">DVD MATERIALS </t>
  </si>
  <si>
    <t>VIDEOPHONICS 1-12</t>
  </si>
  <si>
    <t xml:space="preserve">CHOOSE ART </t>
  </si>
  <si>
    <t>Refer to your Product Catalogue on Page 45</t>
  </si>
  <si>
    <t>Make a Rainbow CD</t>
  </si>
  <si>
    <t>Description</t>
  </si>
  <si>
    <t>ALGEBRA I   97-108</t>
  </si>
  <si>
    <t>PHYSICAL SCIENCE 1109-1120</t>
  </si>
  <si>
    <t>Flowers/Bulrushes</t>
  </si>
  <si>
    <t>Peaceful Pastels</t>
  </si>
  <si>
    <t>Butterfly Wings</t>
  </si>
  <si>
    <t>Eagles Soar</t>
  </si>
  <si>
    <t>BIBLE TELLING  (P34)</t>
  </si>
  <si>
    <t>CD  1-3</t>
  </si>
  <si>
    <t>DVD  1-3</t>
  </si>
  <si>
    <t>DVD  4-6</t>
  </si>
  <si>
    <t xml:space="preserve">ALGEBRA I CD (SOFTWARE) </t>
  </si>
  <si>
    <t>ENGLISH-SECOND LANG 1-10</t>
  </si>
  <si>
    <t>Product Catalogue Page 39</t>
  </si>
  <si>
    <t>Product Catalogue Page 41</t>
  </si>
  <si>
    <t>Single Course Count</t>
  </si>
  <si>
    <t>Resource Book order Page 15</t>
  </si>
  <si>
    <t>GEOMETRY 1109-1120</t>
  </si>
  <si>
    <t>CHEMISTRY 1121-1132</t>
  </si>
  <si>
    <t>Summary</t>
  </si>
  <si>
    <t>ROSETTA STONE*</t>
  </si>
  <si>
    <t xml:space="preserve">READMASTER PLUS </t>
  </si>
  <si>
    <t>Product Catalogue Page  39</t>
  </si>
  <si>
    <t>ALGEBRA II    121-132</t>
  </si>
  <si>
    <t>PHYSICS  1133-1144</t>
  </si>
  <si>
    <t xml:space="preserve">RM Plus License
</t>
  </si>
  <si>
    <t>Go to:</t>
  </si>
  <si>
    <t>www.aceministries.com/rminstall</t>
  </si>
  <si>
    <t>TYPEQUICK KIT</t>
  </si>
  <si>
    <r>
      <t xml:space="preserve">SINGLE  - </t>
    </r>
    <r>
      <rPr>
        <b/>
        <sz val="10"/>
        <rFont val="Arial"/>
        <family val="2"/>
      </rPr>
      <t>CD</t>
    </r>
  </si>
  <si>
    <r>
      <t xml:space="preserve">PERSONAL  -  </t>
    </r>
    <r>
      <rPr>
        <b/>
        <sz val="10"/>
        <rFont val="Arial"/>
        <family val="2"/>
      </rPr>
      <t>CD</t>
    </r>
  </si>
  <si>
    <r>
      <t xml:space="preserve">SINGLE  -  </t>
    </r>
    <r>
      <rPr>
        <b/>
        <sz val="10"/>
        <rFont val="Arial"/>
        <family val="2"/>
      </rPr>
      <t>USB</t>
    </r>
  </si>
  <si>
    <r>
      <t xml:space="preserve">PERSONAL - </t>
    </r>
    <r>
      <rPr>
        <b/>
        <sz val="10"/>
        <rFont val="Arial"/>
        <family val="2"/>
      </rPr>
      <t>USB</t>
    </r>
  </si>
  <si>
    <t>SPEECH</t>
  </si>
  <si>
    <t>Speech</t>
  </si>
  <si>
    <t>BIOLOGY  97-108</t>
  </si>
  <si>
    <t>SPANISH 1-12</t>
  </si>
  <si>
    <t>MUSIC 1-6</t>
  </si>
  <si>
    <t>Music Apprec CD</t>
  </si>
  <si>
    <t>Self test &amp; PACE</t>
  </si>
  <si>
    <t>Vocal Music DVD</t>
  </si>
  <si>
    <t>Others</t>
  </si>
  <si>
    <t>Product Catalogue Page 45</t>
  </si>
  <si>
    <t>ACE Bible</t>
  </si>
  <si>
    <t>Beyond Next Mtn</t>
  </si>
  <si>
    <t>Parent Orient</t>
  </si>
  <si>
    <t>No Turning back</t>
  </si>
  <si>
    <t>Sun never sets</t>
  </si>
  <si>
    <t>1-12 tests</t>
  </si>
  <si>
    <t>Wings of morning</t>
  </si>
  <si>
    <t xml:space="preserve">SCIENCE LABS </t>
  </si>
  <si>
    <t xml:space="preserve">* Rosetta Stone courses may be </t>
  </si>
  <si>
    <t>BIOLOGY</t>
  </si>
  <si>
    <t>CHEMISTRY</t>
  </si>
  <si>
    <t>ordered on-line. Please refer to</t>
  </si>
  <si>
    <t>PHYS SCIENCE</t>
  </si>
  <si>
    <t>PHYSICS</t>
  </si>
  <si>
    <t>previous page for ordering</t>
  </si>
  <si>
    <t>instructions.</t>
  </si>
  <si>
    <t>PAGE 13</t>
  </si>
  <si>
    <t>PAGE 12</t>
  </si>
  <si>
    <t>Total</t>
  </si>
  <si>
    <t>Resources</t>
  </si>
  <si>
    <t>LITERATURE I &amp; II - RESOURCES</t>
  </si>
  <si>
    <t>RESOURCES Levels 2-6</t>
  </si>
  <si>
    <t xml:space="preserve">ENGLISH  1097-1108 </t>
  </si>
  <si>
    <t>Product Catalogue Page 26</t>
  </si>
  <si>
    <t>Swiss Family Robinson</t>
  </si>
  <si>
    <t>To Be the First</t>
  </si>
  <si>
    <t>LEVEL 3 - PACEs 1025-1036</t>
  </si>
  <si>
    <t>Twice Freed</t>
  </si>
  <si>
    <t>Summer Fun - ACE &amp; Christi</t>
  </si>
  <si>
    <t xml:space="preserve">ENGLISH  1109-1120 </t>
  </si>
  <si>
    <t>Christians Courageous</t>
  </si>
  <si>
    <t>God's Tribesman</t>
  </si>
  <si>
    <t>The Hiding Place</t>
  </si>
  <si>
    <t>Hiding Place</t>
  </si>
  <si>
    <t>Ben Hur</t>
  </si>
  <si>
    <t>LEVEL 4 - PACEs 1037-1048</t>
  </si>
  <si>
    <t xml:space="preserve">ENGLISH  1121-1132 </t>
  </si>
  <si>
    <t>Little Green Frog</t>
  </si>
  <si>
    <t>In His Steps</t>
  </si>
  <si>
    <t>ALL OTHER RESOURCES</t>
  </si>
  <si>
    <t>Saved at Sea</t>
  </si>
  <si>
    <t xml:space="preserve">ENGLISH  1133-1144 </t>
  </si>
  <si>
    <t>Product Catalogue Page 43 &amp; 44</t>
  </si>
  <si>
    <t>Red Rag Riddle</t>
  </si>
  <si>
    <t>Marner, Silas</t>
  </si>
  <si>
    <t>Art of Story Telling</t>
  </si>
  <si>
    <t>Charlotte's Web</t>
  </si>
  <si>
    <t>Rime of the Ancient Mariner</t>
  </si>
  <si>
    <t>Beggars Bible</t>
  </si>
  <si>
    <t xml:space="preserve">Children's Missionary Library </t>
  </si>
  <si>
    <t>Bible Smuggler</t>
  </si>
  <si>
    <t xml:space="preserve">Choice Stories for Children </t>
  </si>
  <si>
    <t>ORIGINS AND SCIENCE RESOURCE -  1-10</t>
  </si>
  <si>
    <t>Bible (ACE)</t>
  </si>
  <si>
    <t>The Genesis Flood</t>
  </si>
  <si>
    <t>Childs Garden of Verses</t>
  </si>
  <si>
    <t>LEVEL 5 - PACEs 1049-1060</t>
  </si>
  <si>
    <t>A Case for Creation</t>
  </si>
  <si>
    <t>Order at level 4</t>
  </si>
  <si>
    <t>Dictonary (Intermediate)</t>
  </si>
  <si>
    <t xml:space="preserve">North to Amaroqvik </t>
  </si>
  <si>
    <t>Scientific Creationism</t>
  </si>
  <si>
    <t>Economics in One Lesson</t>
  </si>
  <si>
    <t xml:space="preserve">Heidi </t>
  </si>
  <si>
    <t>Encyclopedia of Bible Truths</t>
  </si>
  <si>
    <t xml:space="preserve">Star of Light </t>
  </si>
  <si>
    <t>Miracle at Camp Friendship</t>
  </si>
  <si>
    <t>CHRISTIAN GROWTH RESOURCES 133-138</t>
  </si>
  <si>
    <t>Famous Speeches</t>
  </si>
  <si>
    <t xml:space="preserve">A Dog of Flanders </t>
  </si>
  <si>
    <t>Federalist Papers, The</t>
  </si>
  <si>
    <t>School of Obedience</t>
  </si>
  <si>
    <t xml:space="preserve">French ABC's Manuals </t>
  </si>
  <si>
    <t>LEVEL 6 - PACEs 1061-1072</t>
  </si>
  <si>
    <t>Hour that changed the world</t>
  </si>
  <si>
    <t>Great Commandment, The</t>
  </si>
  <si>
    <t xml:space="preserve">Fugitive King </t>
  </si>
  <si>
    <t>Nervous Christians</t>
  </si>
  <si>
    <t xml:space="preserve">Christians with Courage </t>
  </si>
  <si>
    <t>Spirit-Controlled Temperament</t>
  </si>
  <si>
    <t xml:space="preserve">Alexi's Secret Mission  </t>
  </si>
  <si>
    <t>When A Christian Sins</t>
  </si>
  <si>
    <t>In Six Days</t>
  </si>
  <si>
    <t xml:space="preserve">Grandpa's Christmas Gift </t>
  </si>
  <si>
    <t>This Way to Happiness</t>
  </si>
  <si>
    <t>Man's Mathematical Models</t>
  </si>
  <si>
    <t xml:space="preserve">Little Pilgrim's Progress </t>
  </si>
  <si>
    <t>Martyr of the Catacombs</t>
  </si>
  <si>
    <t xml:space="preserve">Treasures of the Snow </t>
  </si>
  <si>
    <t xml:space="preserve">MISSIONS - RESOURCES </t>
  </si>
  <si>
    <t>My Own Dictionary</t>
  </si>
  <si>
    <t>Night Peacher</t>
  </si>
  <si>
    <t>Peril By Choice</t>
  </si>
  <si>
    <t>One People One Destiny</t>
  </si>
  <si>
    <t>Triumph of John and Betty Stam</t>
  </si>
  <si>
    <t>Pilot Series in Lit Book 1</t>
  </si>
  <si>
    <t>RESOURCES Levels 7-9</t>
  </si>
  <si>
    <t>Peace Child</t>
  </si>
  <si>
    <t xml:space="preserve">LEVEL 7 </t>
  </si>
  <si>
    <t>Give Up Your small Ambitions</t>
  </si>
  <si>
    <t>Project Pack of World Hist</t>
  </si>
  <si>
    <t>George Mueller</t>
  </si>
  <si>
    <t>Beyond ths next Mountain</t>
  </si>
  <si>
    <t>Strong's Bible Concordance</t>
  </si>
  <si>
    <t>D.L Moody Great Evangelist</t>
  </si>
  <si>
    <t>C.T. Studd</t>
  </si>
  <si>
    <t>Through Gates of Splendour</t>
  </si>
  <si>
    <t>Flagellant on Horseback</t>
  </si>
  <si>
    <t>God's Smuggler</t>
  </si>
  <si>
    <t>Superv's-Guide Spell Test</t>
  </si>
  <si>
    <t>By Searching</t>
  </si>
  <si>
    <t xml:space="preserve">GREEK (New Testament) </t>
  </si>
  <si>
    <t>True Education</t>
  </si>
  <si>
    <t>Youths Favourite Songbook</t>
  </si>
  <si>
    <t>Greek New Testament</t>
  </si>
  <si>
    <t>Scientific Calculator (Ti84)</t>
  </si>
  <si>
    <t>LEVEL 8</t>
  </si>
  <si>
    <t>Greek Handbook</t>
  </si>
  <si>
    <t>Base Ten Home Pack</t>
  </si>
  <si>
    <t>Hudson T - Gods Adventurer</t>
  </si>
  <si>
    <t>Little one, Maid of Israel</t>
  </si>
  <si>
    <t>BIOGRAPHIES OF CHRISTIANS 1-10</t>
  </si>
  <si>
    <t>When Science Fails</t>
  </si>
  <si>
    <t>VIDEOPHONICS</t>
  </si>
  <si>
    <t>Abraham Lincoln</t>
  </si>
  <si>
    <t>Profiles In Evangelism</t>
  </si>
  <si>
    <t>Ann of Ava</t>
  </si>
  <si>
    <t xml:space="preserve">David Livingstone </t>
  </si>
  <si>
    <t>User Manual</t>
  </si>
  <si>
    <t>How Great Christians Met Christ</t>
  </si>
  <si>
    <t>Hudson T - Spiritual Secret</t>
  </si>
  <si>
    <t>LEVEL 9</t>
  </si>
  <si>
    <t>George Washington,The Christian</t>
  </si>
  <si>
    <t>Up from Slavery</t>
  </si>
  <si>
    <t>George Mueller of Bristol</t>
  </si>
  <si>
    <t>Michael Faraday</t>
  </si>
  <si>
    <t>The Life of D.L. Moody</t>
  </si>
  <si>
    <t>Pilgrim's progress</t>
  </si>
  <si>
    <t>From the Forest I came</t>
  </si>
  <si>
    <t>R.A. Torrey, Apostle of Certainty</t>
  </si>
  <si>
    <t>Did Man Just Happen</t>
  </si>
  <si>
    <t>He Gave Us  A Valley</t>
  </si>
  <si>
    <t>Robinson Crusoe</t>
  </si>
  <si>
    <t>Shadow of the Almighty</t>
  </si>
  <si>
    <t>Christian Counsellor Man</t>
  </si>
  <si>
    <t>Competent to Counsel</t>
  </si>
  <si>
    <t>PAGE 14</t>
  </si>
  <si>
    <t>DIAGNOSTIC TESTs</t>
  </si>
  <si>
    <t>Progress Report 10pkg (1kit)</t>
  </si>
  <si>
    <t>Product Catalogue Page 15</t>
  </si>
  <si>
    <t xml:space="preserve">ABCs RR Test </t>
  </si>
  <si>
    <t>A B Cs Reading Test</t>
  </si>
  <si>
    <t>Maths Diag Test 1001-1108</t>
  </si>
  <si>
    <t>Tactile and Kinetic Cards</t>
  </si>
  <si>
    <t>Maths Diag Test Key 1001-1108</t>
  </si>
  <si>
    <t>ABCs Songs on CD</t>
  </si>
  <si>
    <t>US Math Diag Test 73-108</t>
  </si>
  <si>
    <t>CATALOGUES</t>
  </si>
  <si>
    <t>US Math Diag Test Key 73-108</t>
  </si>
  <si>
    <t>ABCs Review Manual</t>
  </si>
  <si>
    <t>Eng - Diagnostic Test</t>
  </si>
  <si>
    <t>ABCs Review PACE</t>
  </si>
  <si>
    <t>Product Catalogue</t>
  </si>
  <si>
    <t>Eng - Diag Instruct-Test Key</t>
  </si>
  <si>
    <t>ABCs Review PACE Key</t>
  </si>
  <si>
    <t>Complete Scope And
Sequence for ACE</t>
  </si>
  <si>
    <t>Word Building Diag Test</t>
  </si>
  <si>
    <t>Literacy Diagnostic Test</t>
  </si>
  <si>
    <t>PRIMARY  LEVEL AIDS</t>
  </si>
  <si>
    <t>Literacy Diagnostic Test Key</t>
  </si>
  <si>
    <t>Product Catalogue Page 22</t>
  </si>
  <si>
    <t>FORM FOR LEARNING CENTRE</t>
  </si>
  <si>
    <t>Product Catalogue Page  18</t>
  </si>
  <si>
    <t>Application for Privileges</t>
  </si>
  <si>
    <r>
      <t>KINDERGARTEN KITS</t>
    </r>
    <r>
      <rPr>
        <sz val="11"/>
        <rFont val="Arial"/>
        <family val="2"/>
      </rPr>
      <t xml:space="preserve"> </t>
    </r>
    <r>
      <rPr>
        <sz val="10"/>
        <rFont val="Arial"/>
        <family val="2"/>
      </rPr>
      <t>Product Catalogue Pg 20</t>
    </r>
    <r>
      <rPr>
        <b/>
        <sz val="10"/>
        <rFont val="Arial"/>
        <family val="2"/>
      </rPr>
      <t xml:space="preserve"> </t>
    </r>
  </si>
  <si>
    <t>Book Report</t>
  </si>
  <si>
    <t>ACE Stickers (large) 6 sheets</t>
  </si>
  <si>
    <t>Congratulations Slip, Primary</t>
  </si>
  <si>
    <t>Christian Character Trait Borders</t>
  </si>
  <si>
    <t>Congrat's Slip, High School</t>
  </si>
  <si>
    <t>Kindergarten Student Kit</t>
  </si>
  <si>
    <t>Congratulations Slip (Scripture)</t>
  </si>
  <si>
    <t>Kindergarten PACE Kit</t>
  </si>
  <si>
    <t>Essay Writing Form</t>
  </si>
  <si>
    <t>Kindergarten Kit no PACES</t>
  </si>
  <si>
    <t>Goal Card, Primary (50 Pk)</t>
  </si>
  <si>
    <t>Goal Card, Upper Level (250)</t>
  </si>
  <si>
    <t>KINDERGARTEN  KIT by TERM</t>
  </si>
  <si>
    <t>Goal Card, Upper Level (50)</t>
  </si>
  <si>
    <t>Product Catalogue Page 20</t>
  </si>
  <si>
    <t>Goal Check Report</t>
  </si>
  <si>
    <t>Kindergarten Kit 1st Quarter</t>
  </si>
  <si>
    <t>ENGLISH AS SECOND LANGUAGE</t>
  </si>
  <si>
    <t>Homework Assignment Sheet</t>
  </si>
  <si>
    <t>Kindergarten Kit 2st Quarter</t>
  </si>
  <si>
    <t>Honour Roll Projection Forms</t>
  </si>
  <si>
    <t>Kindergarten Kit 3st Quarter</t>
  </si>
  <si>
    <t>Oral Reports</t>
  </si>
  <si>
    <t>Kindergarten Kit 4st Quarter</t>
  </si>
  <si>
    <t>Sec Students Yearly Goal Chart</t>
  </si>
  <si>
    <t>SPEAKING ENGLISH - ACE PROGRAMME</t>
  </si>
  <si>
    <r>
      <t xml:space="preserve">INDIVIDUAL ITEMs (Kit) </t>
    </r>
    <r>
      <rPr>
        <sz val="10"/>
        <rFont val="Arial"/>
        <family val="2"/>
      </rPr>
      <t>Product Catalogue Pg 20</t>
    </r>
  </si>
  <si>
    <t>Supervisor’s Progress Card</t>
  </si>
  <si>
    <t>Bible Stickers 150pk</t>
  </si>
  <si>
    <t>ACE &amp; Christ Kit</t>
  </si>
  <si>
    <t>Student Application (50)</t>
  </si>
  <si>
    <t>Coordination Devel Test</t>
  </si>
  <si>
    <t>Speak Eng Instruction  Man 1</t>
  </si>
  <si>
    <t>Display Cards (36)</t>
  </si>
  <si>
    <t>Speak Eng Instruction  Man 2</t>
  </si>
  <si>
    <t>FORM FOR THE OFFICE</t>
  </si>
  <si>
    <t>Goal Card primary 50pk</t>
  </si>
  <si>
    <t>Speak English  CD</t>
  </si>
  <si>
    <t>Product Catalogue Page 18</t>
  </si>
  <si>
    <t>Kindergarten Gold Stars 60pk</t>
  </si>
  <si>
    <t>Speak English PACE 1</t>
  </si>
  <si>
    <t>Academic Projections Form</t>
  </si>
  <si>
    <t>Kindergarten Growth Chart</t>
  </si>
  <si>
    <t>Speak English PACE 2</t>
  </si>
  <si>
    <t>Academic Record Card</t>
  </si>
  <si>
    <t>Kindy Number Train Cards 10</t>
  </si>
  <si>
    <t>Speak English PACE 3</t>
  </si>
  <si>
    <t>Diploma, ABCs of A.C.E. (10)</t>
  </si>
  <si>
    <t>Kindergarten Song CD</t>
  </si>
  <si>
    <t>Speak English PACE 4</t>
  </si>
  <si>
    <t>Dip, ABCs of A.C.E. (1 Dip)</t>
  </si>
  <si>
    <t>Kindergarten Daily Manuals I</t>
  </si>
  <si>
    <t>Speak English PACE 5</t>
  </si>
  <si>
    <t>Honor Roll Certifi (Gen) (10)</t>
  </si>
  <si>
    <t>Kindergarten Daily Manuals 2</t>
  </si>
  <si>
    <t>Speak English PACE 6</t>
  </si>
  <si>
    <t xml:space="preserve">Honor Roll Certificate 94-100 </t>
  </si>
  <si>
    <t>Kindergarten Daily Manuals 3</t>
  </si>
  <si>
    <t>Speak English PACE 7</t>
  </si>
  <si>
    <t xml:space="preserve">Honor Roll Certificate 88-93 </t>
  </si>
  <si>
    <t>Kindergarten Daily Manuals 4</t>
  </si>
  <si>
    <t>Speak English PACE 8</t>
  </si>
  <si>
    <t>Lit  Achievement Award (10)</t>
  </si>
  <si>
    <t>Kinder Progress Report 10pk</t>
  </si>
  <si>
    <t>Speak English PACE 9</t>
  </si>
  <si>
    <t>Progress Report (Rprt Cards)</t>
  </si>
  <si>
    <t>Grandpa's Gift (story book)</t>
  </si>
  <si>
    <t>Speak English PACE 10</t>
  </si>
  <si>
    <t>Report ABCs of A.C.E. (10)</t>
  </si>
  <si>
    <t>Speak English PACE 11</t>
  </si>
  <si>
    <t>Report ABCs of A.C.E. (1)</t>
  </si>
  <si>
    <t>Speak English PACE 12</t>
  </si>
  <si>
    <t>Progress Rprt Kindergarten10</t>
  </si>
  <si>
    <t xml:space="preserve">Scripture Memorisation Certif </t>
  </si>
  <si>
    <t>Salvation Song Select Ed</t>
  </si>
  <si>
    <t>Ace/Christi Colouring-in Book</t>
  </si>
  <si>
    <t>Ordering Material</t>
  </si>
  <si>
    <t>Product Catalog (Colour)</t>
  </si>
  <si>
    <t>ABCs with ACE and Christi</t>
  </si>
  <si>
    <t>Order Forms</t>
  </si>
  <si>
    <t>Product Catalogue Page  21</t>
  </si>
  <si>
    <t>ABCs-ACEKit-first LVL</t>
  </si>
  <si>
    <t>ABCs -Student Kit</t>
  </si>
  <si>
    <t>ABCs PACE KIT (15)</t>
  </si>
  <si>
    <t>Individual-  some items in Kindegarten Kit above</t>
  </si>
  <si>
    <t>CD Alphabet song</t>
  </si>
  <si>
    <t>Colouring Sheets 45</t>
  </si>
  <si>
    <t>Daily Instruc Manuals X 2</t>
  </si>
  <si>
    <t>Diploma - 10pk</t>
  </si>
  <si>
    <t>Flash Cards</t>
  </si>
  <si>
    <t>Pack assorted stars</t>
  </si>
  <si>
    <t>Post Test + key (1)</t>
  </si>
  <si>
    <t>ABCs-ACEKit-first LVL contains the Learning to Read Kit as well as all PACEs for Level One</t>
  </si>
  <si>
    <t>Post Test (10)</t>
  </si>
  <si>
    <t>ABCs FOR ENGLISH READERS combines Speaking English with ACE and ABCs of ACE</t>
  </si>
  <si>
    <t>designed for young students with non-English language background</t>
  </si>
  <si>
    <t>PAGE 15</t>
  </si>
  <si>
    <r>
      <t>Comments:  *</t>
    </r>
    <r>
      <rPr>
        <sz val="11"/>
        <rFont val="Arial"/>
        <family val="2"/>
      </rPr>
      <t xml:space="preserve"> Learning to Read component only</t>
    </r>
  </si>
  <si>
    <t>DRAMATIC PRESENTATIONS</t>
  </si>
  <si>
    <t xml:space="preserve">BROCHURES &amp; TRACTS </t>
  </si>
  <si>
    <t>Product Catalogue Page 42</t>
  </si>
  <si>
    <t>Product Catalogue Page 19</t>
  </si>
  <si>
    <t>KITS</t>
  </si>
  <si>
    <t>Australia’s First 100 years</t>
  </si>
  <si>
    <t>Queen of Sacred Songs</t>
  </si>
  <si>
    <t>Martyr of God</t>
  </si>
  <si>
    <t>The Judgement Seat</t>
  </si>
  <si>
    <t>Don’t Miss History</t>
  </si>
  <si>
    <t>My Prison, My Palace</t>
  </si>
  <si>
    <t>Great Commandment</t>
  </si>
  <si>
    <t>The Inner Fire kit</t>
  </si>
  <si>
    <t>Cross Roads Play Kit</t>
  </si>
  <si>
    <t>Christmas Carol Kit</t>
  </si>
  <si>
    <t>ACCESSORIES &amp; SUPPLIES</t>
  </si>
  <si>
    <t>True Education Booklet</t>
  </si>
  <si>
    <t>FLAGS</t>
  </si>
  <si>
    <t>Download Obedience-Upload God</t>
  </si>
  <si>
    <t>Australian Flag (Desk size)</t>
  </si>
  <si>
    <t>ACE Advantage</t>
  </si>
  <si>
    <t>Christian Flag (Desk size)</t>
  </si>
  <si>
    <t>One Curriculum</t>
  </si>
  <si>
    <t>PNG Flag (Desk Size)</t>
  </si>
  <si>
    <t>BINDERS</t>
  </si>
  <si>
    <t>Student Folder</t>
  </si>
  <si>
    <t>HOME EDUCATORS TRAINING MATERIAL</t>
  </si>
  <si>
    <t>OTHER SUPPLIES</t>
  </si>
  <si>
    <t>Product Catalogue Page 17</t>
  </si>
  <si>
    <t>PACE Organizer Boxes</t>
  </si>
  <si>
    <t>HE Training Pack HEP1</t>
  </si>
  <si>
    <t>Communication Envelope</t>
  </si>
  <si>
    <t>HE Kit + Catalogues HEK1C</t>
  </si>
  <si>
    <t>Litmus Paper - Blue</t>
  </si>
  <si>
    <t>Full Scope &amp; Sequence</t>
  </si>
  <si>
    <t>STARS</t>
  </si>
  <si>
    <t>Home Educators DVD</t>
  </si>
  <si>
    <t>Gold Stars (1  Sheet of 280)</t>
  </si>
  <si>
    <t>Red Stars (1 sheet of 280)</t>
  </si>
  <si>
    <t>Green Stars (1 sheet of 280)</t>
  </si>
  <si>
    <t>Blue Stars (1 sheet of 280)</t>
  </si>
  <si>
    <t>Purple Stars (1 sheet of 280)</t>
  </si>
  <si>
    <t>Silver Stars (1  sheet of 280)</t>
  </si>
  <si>
    <t>Yellow Stars (1 sheet of 280)</t>
  </si>
  <si>
    <t>Assorted Stars (1 sheet of 280)</t>
  </si>
  <si>
    <t>Stud Prog STAR CHART (1)</t>
  </si>
  <si>
    <t>Bible Stickers-150-Peel/Stick</t>
  </si>
  <si>
    <t>ADMINISTRATION</t>
  </si>
  <si>
    <t>Product Catalogue Page 10</t>
  </si>
  <si>
    <t>SCHOOL'S TRAINING MATERIALS</t>
  </si>
  <si>
    <t>Staff Training</t>
  </si>
  <si>
    <t>Individual items</t>
  </si>
  <si>
    <t>Parent PACE-supervisors/monitors</t>
  </si>
  <si>
    <t>DVD - Presenting ACE</t>
  </si>
  <si>
    <t>Parent PACE key</t>
  </si>
  <si>
    <t>DVD - Parent Orientation Set</t>
  </si>
  <si>
    <t>Monkey Business-Organisation</t>
  </si>
  <si>
    <t>DVD - the Great Commandment</t>
  </si>
  <si>
    <t>Monkey Business Key</t>
  </si>
  <si>
    <t xml:space="preserve">Parent Orientation PACE </t>
  </si>
  <si>
    <t>Wisdom PACE</t>
  </si>
  <si>
    <t>Wisdom key</t>
  </si>
  <si>
    <t>Procedures Manual 1 (Lrn Ctr Ess)</t>
  </si>
  <si>
    <t>Procedures Training PACE 1</t>
  </si>
  <si>
    <t>Procedures Training PACE 1 Key</t>
  </si>
  <si>
    <t>Procedures Manual 2 (Reading Systems)</t>
  </si>
  <si>
    <t>Procedures Training PACE 2</t>
  </si>
  <si>
    <t>Procedures Training PACE 2 Key</t>
  </si>
  <si>
    <t>Secret of leadership PACE</t>
  </si>
  <si>
    <t>Secret of Ledership Key</t>
  </si>
  <si>
    <t>Administration Manual</t>
  </si>
  <si>
    <t>Administration PACE</t>
  </si>
  <si>
    <t>Administration Key</t>
  </si>
  <si>
    <t>$</t>
  </si>
  <si>
    <t>Stud Prog STAR CHART (50)</t>
  </si>
  <si>
    <t>PLEASE use Whole Numbers (egg. 4 or 6) Do not use Strokes</t>
  </si>
  <si>
    <t>1079 NZ</t>
  </si>
  <si>
    <t>1080 NZ</t>
  </si>
  <si>
    <t>1081 NZ</t>
  </si>
  <si>
    <t>1082 NZ</t>
  </si>
  <si>
    <t>1083 NZ</t>
  </si>
  <si>
    <t>1087 US</t>
  </si>
  <si>
    <t>1088 NZ</t>
  </si>
  <si>
    <t>1089 US</t>
  </si>
  <si>
    <t>1088 US</t>
  </si>
  <si>
    <t>1089 NZ</t>
  </si>
  <si>
    <t>1090 NZ</t>
  </si>
  <si>
    <t>1090 US</t>
  </si>
  <si>
    <t>1091 NZ</t>
  </si>
  <si>
    <t>1091 US</t>
  </si>
  <si>
    <t>1092 NZ</t>
  </si>
  <si>
    <t>1092 US</t>
  </si>
  <si>
    <t>1093 NZ</t>
  </si>
  <si>
    <t>1093 US</t>
  </si>
  <si>
    <t>KEYS 1001 - 1096</t>
  </si>
  <si>
    <t>1085 NZ</t>
  </si>
  <si>
    <t>1086 NZ</t>
  </si>
  <si>
    <t>1087 NZ-Somoa</t>
  </si>
  <si>
    <t>1087 NZ-Cook Is</t>
  </si>
  <si>
    <t>1087 NZ-Vanuatu</t>
  </si>
  <si>
    <t>1087 NZ-Solomons</t>
  </si>
  <si>
    <t>1087 NZ-Tonga</t>
  </si>
  <si>
    <t>1085-1087 US</t>
  </si>
  <si>
    <t>1088-1090 US</t>
  </si>
  <si>
    <t>1091-1093 US</t>
  </si>
  <si>
    <t>1079 FIJI</t>
  </si>
  <si>
    <t>1079 PNG</t>
  </si>
  <si>
    <t>1080 PNG</t>
  </si>
  <si>
    <t>1081 PNG</t>
  </si>
  <si>
    <t>1081Q Prt 3</t>
  </si>
  <si>
    <t>1082 PNG</t>
  </si>
  <si>
    <t xml:space="preserve">1083 PNG </t>
  </si>
  <si>
    <t>1085 US</t>
  </si>
  <si>
    <t>1086 PNG</t>
  </si>
  <si>
    <t>1085 PNG</t>
  </si>
  <si>
    <t>1086 US</t>
  </si>
  <si>
    <t>1087 PNG</t>
  </si>
  <si>
    <t xml:space="preserve"> 1094 US</t>
  </si>
  <si>
    <r>
      <t xml:space="preserve">1046 AUS </t>
    </r>
    <r>
      <rPr>
        <i/>
        <sz val="12"/>
        <rFont val="Arial Narrow"/>
        <family val="2"/>
      </rPr>
      <t>(GEN)</t>
    </r>
  </si>
  <si>
    <t>1083 PNG</t>
  </si>
  <si>
    <t>1079A NSW/ACT</t>
  </si>
  <si>
    <t>1080A QLD Prt 2</t>
  </si>
  <si>
    <t>1081A PNG</t>
  </si>
  <si>
    <t>1080Q Prt 2</t>
  </si>
  <si>
    <t>KINDERGARTEN  PACE COURSE MATERIALS</t>
  </si>
  <si>
    <t>Refer to your Product Catalogue on Page 20</t>
  </si>
  <si>
    <t>4th BUSINESS MATHEMATICS</t>
  </si>
  <si>
    <t>PAGE 16</t>
  </si>
  <si>
    <t>* This Key required to mark 4th edition Pace</t>
  </si>
  <si>
    <t>**Refer to Product Catalogue for descriptions</t>
  </si>
  <si>
    <t>Continue Page 11</t>
  </si>
  <si>
    <t>ORIGINS AND SCIENCE</t>
  </si>
  <si>
    <t>TEXTS</t>
  </si>
  <si>
    <t>SCIENTIFIC CREATION</t>
  </si>
  <si>
    <t>CASE FOR CREATION</t>
  </si>
  <si>
    <t>GENESIS FLOOD</t>
  </si>
  <si>
    <t>TYPING</t>
  </si>
  <si>
    <t xml:space="preserve">INTRO TO CHR COUNSELLING  </t>
  </si>
  <si>
    <t>ART OF STORYTELLING</t>
  </si>
  <si>
    <t>CHRISTIAN COUNSELLING 1-10</t>
  </si>
  <si>
    <t>Product Catalogue Page 29</t>
  </si>
  <si>
    <t xml:space="preserve">Missionary to Calabar - Mary Slessor  </t>
  </si>
  <si>
    <t>Cricketer and Pioneer - CT Studd</t>
  </si>
  <si>
    <t>EASL Workbook</t>
  </si>
  <si>
    <t>Kindy ACE &amp; Christi Kit-full</t>
  </si>
  <si>
    <t>Stud Prog Chart (Star Chart) 50</t>
  </si>
  <si>
    <t>Hand Puppet ACE</t>
  </si>
  <si>
    <t>Hand Puppet Christie</t>
  </si>
  <si>
    <t>Hand Puppet Miriam</t>
  </si>
  <si>
    <t>ABC's For English Learners Kit</t>
  </si>
  <si>
    <t>Corrective Action Notice (50)</t>
  </si>
  <si>
    <t>Corrective Action Notice (1)</t>
  </si>
  <si>
    <t>Official SAT Study Guide</t>
  </si>
  <si>
    <t>School Start-up Kit</t>
  </si>
  <si>
    <r>
      <t xml:space="preserve">ENGLISH - RESOURCES </t>
    </r>
    <r>
      <rPr>
        <sz val="10"/>
        <rFont val="Arial"/>
        <family val="2"/>
      </rPr>
      <t>Product Catalogue Page 25</t>
    </r>
  </si>
  <si>
    <t>Revised 12.02.18</t>
  </si>
  <si>
    <t>Amount Rec $</t>
  </si>
  <si>
    <t>Date Rec:</t>
  </si>
  <si>
    <t>Southern Cross Educational Enterprises Ltd</t>
  </si>
  <si>
    <t>REF:</t>
  </si>
  <si>
    <t>Customer Code</t>
  </si>
  <si>
    <t>Date</t>
  </si>
  <si>
    <t>Postal Address</t>
  </si>
  <si>
    <t>Phone</t>
  </si>
  <si>
    <t>Fax</t>
  </si>
  <si>
    <t>Change of Address please fill out box below</t>
  </si>
  <si>
    <t>METHOD OF PAYMENT</t>
  </si>
  <si>
    <t>NB: FULL PAYMENT FOR ORDER IN AUST DOLLARS PLUS FREIGHT MUST BE SENT BEFORE GOODS CAN BE SHIPPED</t>
  </si>
  <si>
    <t>PACE &amp; KEY</t>
  </si>
  <si>
    <t>Bank Draft (AUD) enclosed</t>
  </si>
  <si>
    <t>Mastercard</t>
  </si>
  <si>
    <t>Visa</t>
  </si>
  <si>
    <t>ACT PACs</t>
  </si>
  <si>
    <t xml:space="preserve">KEYs </t>
  </si>
  <si>
    <t>Credit Card Authority Supplied</t>
  </si>
  <si>
    <t>Card Number (16 DIGITS)</t>
  </si>
  <si>
    <t xml:space="preserve">PACES AT </t>
  </si>
  <si>
    <t>Telegraphic Transfer</t>
  </si>
  <si>
    <t>Expiry Date</t>
  </si>
  <si>
    <t>Australia Post E Parcel service used for all domestic deliveries. International customers should indicate their preference below.</t>
  </si>
  <si>
    <t>Please choose freight option. (Note: if no option is selected, no preference will be assumed)</t>
  </si>
  <si>
    <t>TNT</t>
  </si>
  <si>
    <t>Post</t>
  </si>
  <si>
    <t>TNT (for International services only): the quickest and most reliable service offering tracking facility</t>
  </si>
  <si>
    <t>International Post: Generally more economical but slower, sometimes less reliable with no tracking service offered</t>
  </si>
  <si>
    <t>ECI</t>
  </si>
  <si>
    <t>ECI (Express Courier International) is the premium Post Office service. Please contact SCEE Office for rates.</t>
  </si>
  <si>
    <t xml:space="preserve">SPECIAL DELIVERY INSTRUCTIONS </t>
  </si>
  <si>
    <t>Contents</t>
  </si>
  <si>
    <t xml:space="preserve">Highlighted items are new </t>
  </si>
  <si>
    <t>Front Cover &amp; Instructions to completing this form</t>
  </si>
  <si>
    <t>DOLLAR VALUE OF ORDER SUMMARY</t>
  </si>
  <si>
    <t>Freight -Postage-Insurance</t>
  </si>
  <si>
    <t>PAGES</t>
  </si>
  <si>
    <t>Total $</t>
  </si>
  <si>
    <t>MATHEMATICS PACEs &amp; KEYS</t>
  </si>
  <si>
    <t>WORD BUILDING &amp; BIBLE READING PACEs</t>
  </si>
  <si>
    <t>BIBLE ELECTIVES OR COURSE OPTIONS</t>
  </si>
  <si>
    <t xml:space="preserve">DVDS  &amp; SOFTWARE </t>
  </si>
  <si>
    <t>Total $ amount of all Pages</t>
  </si>
  <si>
    <t>Discount</t>
  </si>
  <si>
    <t>Total of Pages after Discount</t>
  </si>
  <si>
    <t>Use the FPI chart to calculate  freight cost then enter</t>
  </si>
  <si>
    <t>Freight, Packaging, Insurance</t>
  </si>
  <si>
    <t>Total of Pages + FPI</t>
  </si>
  <si>
    <t>Calculate GST amount then enter (Australia only)</t>
  </si>
  <si>
    <t>+ 10% GST amount       (Australia only)</t>
  </si>
  <si>
    <t>Total of ORDER to be Paid in (AUS DOLLARS)</t>
  </si>
  <si>
    <t>Use if Faxing</t>
  </si>
  <si>
    <t>Please circle page numbers that are being Faxed</t>
  </si>
  <si>
    <t>1   2   3   4   5   6   7   8   9   10   11   12   13   14   15    16</t>
  </si>
  <si>
    <r>
      <t>Important Issues to remember when placing orders</t>
    </r>
    <r>
      <rPr>
        <b/>
        <sz val="12"/>
        <color indexed="8"/>
        <rFont val="Arial"/>
        <family val="2"/>
      </rPr>
      <t>:</t>
    </r>
  </si>
  <si>
    <t>New Product Catalogue does NOT have PRICES. All Prices are located in the New SCEE Order Forms. Please Use them together for best results. Please take the time to read your catalogue. It gives detailed information about location, contact numbers, ordering, shipping information, customer service and accounts information.</t>
  </si>
  <si>
    <t>We send out a set of  forms with every order. Please use these forms as we are not responsible for misunderstandings and this will make the processing of your order smoother. The CURRENT EDITION of all order forms is indicated on Front Cover please make sure this is in the date range as prices may have changed.</t>
  </si>
  <si>
    <t>Turn-around time</t>
  </si>
  <si>
    <t>Orders are processed as quickly and efficiently as possible. Order-turn around time depends greatly on the number of orders waiting to be entered. At our busier times (particularly during the first 3 months of the year), there can be a back log of orders stretching back a few days. Even though we may have received your order on a certain day, it may not necessarily leave our warehouse until several days later.</t>
  </si>
  <si>
    <t>A number of issues may delay the processing of an order:</t>
  </si>
  <si>
    <t>1. Insufficient or ambiguous address and contact details.</t>
  </si>
  <si>
    <t>PRICES ARE CORRECT AT TIME OF PRINTING/LISTING</t>
  </si>
  <si>
    <t>2. Ambiguity with the order itself.</t>
  </si>
  <si>
    <t>BUT MAY BE SUBJECT TO CHANGE WITHOUT NOTICE</t>
  </si>
  <si>
    <t>3. Insufficient payment to cover the cost of the order or credit card declined</t>
  </si>
  <si>
    <t>4. Outstanding registration (for those enrolled with home schooling groups).</t>
  </si>
  <si>
    <t>Please ensure all these points have been addressed before placing an order.</t>
  </si>
  <si>
    <t>Certain events occur each year which will  delay processing of all orders. They are as follow</t>
  </si>
  <si>
    <t xml:space="preserve">Stocktaking at the end of June: Estimated delay: 4-5 days; Occurrence: Once a year </t>
  </si>
  <si>
    <t xml:space="preserve">Receiving container orders: Estimated delay: 1-2 days: Occurrence: at least four times a year; </t>
  </si>
  <si>
    <t>Staff Absences; Public Holidays; unforeseen technical issues.</t>
  </si>
  <si>
    <t>Given these factors, it is impossible to give a guaranteed order turn-around time. It is better to plan in advance as much as possible and submit your order as soon as possible.</t>
  </si>
  <si>
    <r>
      <t>Contact Information</t>
    </r>
    <r>
      <rPr>
        <sz val="11"/>
        <color indexed="8"/>
        <rFont val="Arial"/>
        <family val="2"/>
      </rPr>
      <t>:</t>
    </r>
  </si>
  <si>
    <t>1. Direct Line to SCEE Orders 07-3881-5710 (phone orders limited to 10 items)</t>
  </si>
  <si>
    <t>2. Direct line to SCEE Accounts 07-3881-5720</t>
  </si>
  <si>
    <t>3. Email: orders@scee.edu.au</t>
  </si>
  <si>
    <t>4. Fax: 07-3205-7331</t>
  </si>
  <si>
    <t>5. Mail: Southern Cross Educational Enterprises Ltd. Po Box 3102 Caboolture BC Qld.  4510 Australia</t>
  </si>
  <si>
    <t>Summary of Instructions for completing this form, Hand Written Only</t>
  </si>
  <si>
    <t xml:space="preserve">1. All orders are to be submitted with the New SCEE Order Form only &amp; retain one for your records
2. Fill in the Front Cover with your Name &amp; Customer Code and any relevant information
3. Fill in forms with numbers (eg.5) NOT symbols (**//)
4. Transfer all Page totals to the Front Cover in its respective page allocation
5. Calculate the Page totals and write in (Total $ amount of all pages)
6. Select appropriate Freight  $ from FTI page and write in (Freight, handling, Ins)
7. Enter GST $ amount (10% look at page 3 in Product Catalogue) if this applies to you
8. Calculate the Total order and write in (Total order to be Paid in Australian dollars)
9. Send order with payment to Southern Cross Education Enterprises by FAX or Mail.
10. Where possible post is more accurate and efficient – keep pages together in order and stapled.
</t>
  </si>
  <si>
    <t>Summary of Instructions for completing the New SCEE Order Form Electronically</t>
  </si>
  <si>
    <t xml:space="preserve">Electronic Forms can be downloaded from the Website or call Orders (07 3881 5710) to Email one to you </t>
  </si>
  <si>
    <t xml:space="preserve">1. All orders are to be submitted with the New SCEE Electronic Order Form then save your file  for your  records ( only need an excel viewer)
2. Please enter your Name and relevant information on the front cover sheet this will transfer to the rest of the Form.
3. Filling the form: please enter the number of PACEs you require this will automatically calculate the $ dollar amount to bottom of each page this will then transfer to the front cover.
4. THEN find the cost of the freight from the FTP chart attached to your order form and enter manually this AMOUNT into (Freight, handling, Ins) which will calculate to your final total (total of order to be paid in Australian Dollars) on the front cover.
</t>
  </si>
  <si>
    <r>
      <t>*</t>
    </r>
    <r>
      <rPr>
        <b/>
        <u/>
        <sz val="11"/>
        <rFont val="Arial"/>
        <family val="2"/>
      </rPr>
      <t xml:space="preserve"> BACK ORDER POLICY </t>
    </r>
    <r>
      <rPr>
        <sz val="11"/>
        <rFont val="Arial"/>
        <family val="2"/>
      </rPr>
      <t xml:space="preserve">  Where an item is recorded on your invoice as "out of stock", S.C.E.E. will back order the item in question .  </t>
    </r>
  </si>
  <si>
    <t>and send it out to the customer as soon as it is in stock. No additional freight charge will be applicable in such circumstances</t>
  </si>
  <si>
    <t xml:space="preserve">There will be no need for the customer to reorder an out of stock item under this policy. </t>
  </si>
  <si>
    <t xml:space="preserve">Where a customer prefers not to have items back ordered, they must indicate this on every order </t>
  </si>
  <si>
    <t>Please note that there may be some delay experienced before new stock arrives.</t>
  </si>
  <si>
    <t xml:space="preserve">Occasionally goods run out of stock. In such cases, you will notice on your copy of the invoice that the items affected have a quantity in the “ordered” column but a zero or reduced quantity in the “shipped” column. These back ordered items will be invoiced and shipped as soon as new stock is received. </t>
  </si>
  <si>
    <t>AUSTRALIA</t>
  </si>
  <si>
    <t>Dollar Value of Order</t>
  </si>
  <si>
    <t>LOCATION</t>
  </si>
  <si>
    <t>Post Code</t>
  </si>
  <si>
    <t>Metropolitan Brisbane</t>
  </si>
  <si>
    <t>4000-4209; 4270-4299; 4500-4549</t>
  </si>
  <si>
    <t>ACTUAL FREIGHT CHARGES</t>
  </si>
  <si>
    <t>Ipswich; Gold Coast; Sunshine Coast</t>
  </si>
  <si>
    <t>4210-4225;4226-4269;4300-4308;4550-4579</t>
  </si>
  <si>
    <t>Queensland Ctry Near</t>
  </si>
  <si>
    <t>4309-4453;4580-4693</t>
  </si>
  <si>
    <t>Queensland Ctry Middle</t>
  </si>
  <si>
    <t>4454-4499;4694-4802;4804-4805;9920-9960</t>
  </si>
  <si>
    <t>Queensland Ctry North</t>
  </si>
  <si>
    <t>4803; 4806-4999; 9961-9998</t>
  </si>
  <si>
    <t>Metropolitan Sydney</t>
  </si>
  <si>
    <t>1000-1935;2000-2249;2508-2514;2555-2786;2890-2897</t>
  </si>
  <si>
    <t>NSW Country</t>
  </si>
  <si>
    <t>All other NSW postcodes other than the ones above</t>
  </si>
  <si>
    <t>Metropolitan Melbourne</t>
  </si>
  <si>
    <t>3000-3210;3335-3341;3427-3443;3750-3811;3910-3983</t>
  </si>
  <si>
    <t>VIC Country</t>
  </si>
  <si>
    <t>All other VIC postcodes other than the ones above</t>
  </si>
  <si>
    <t>Metropolitan Adelaide</t>
  </si>
  <si>
    <t>5000-5200</t>
  </si>
  <si>
    <t>SA Country</t>
  </si>
  <si>
    <t>All other SA postcodes other than the ones above</t>
  </si>
  <si>
    <t>Metropolitan Perth</t>
  </si>
  <si>
    <t>6000-6214</t>
  </si>
  <si>
    <t>WA Country</t>
  </si>
  <si>
    <t>All other WA postcodes other than the ones above</t>
  </si>
  <si>
    <t>Tasmania</t>
  </si>
  <si>
    <t>All regions</t>
  </si>
  <si>
    <t>Northern Territory</t>
  </si>
  <si>
    <t>Southern Cross Educational Enterprises Limited</t>
  </si>
  <si>
    <t>FREIGHT, PACKAGING &amp; INSURANCE FOR NEW ZEALAND ( Australian Dollars)</t>
  </si>
  <si>
    <t>All consignments sent by TNT International Courier except parcels under 500 grams which are sent by Australia Post</t>
  </si>
  <si>
    <t>Dollar Value of Order
(up to $.....)</t>
  </si>
  <si>
    <t>0-9.90</t>
  </si>
  <si>
    <t>9.91-24.75</t>
  </si>
  <si>
    <t>Freight</t>
  </si>
  <si>
    <t>If you have changed your address,please enter the details of your old address in the space provided.</t>
  </si>
  <si>
    <r>
      <t>SUMMARY OF INSTRUCTIONS (</t>
    </r>
    <r>
      <rPr>
        <b/>
        <i/>
        <sz val="10"/>
        <rFont val="Arial"/>
        <family val="2"/>
      </rPr>
      <t>All calculations are to be made in Australian Dollars</t>
    </r>
    <r>
      <rPr>
        <b/>
        <sz val="10"/>
        <rFont val="Arial"/>
        <family val="2"/>
      </rPr>
      <t>)</t>
    </r>
  </si>
  <si>
    <t>The Product Catalogue has the full set of instructions</t>
  </si>
  <si>
    <t>1. Please prepare the order on current order forms &amp; retain a copy for referring to – we will keep the original.</t>
  </si>
  <si>
    <t>2. Transfer the dollar values for each column on each page to the “Dollar Value of Order Summary”.</t>
  </si>
  <si>
    <t>3. Calculate the total dollar value of the order and enter the total as (X).</t>
  </si>
  <si>
    <t>4. Select the appropriate freight rate for your location and dollar value of the order from the Freight,</t>
  </si>
  <si>
    <t>Packaging, Handling &amp; Insurance Chart above. Enter the amount as (Y).</t>
  </si>
  <si>
    <t>5. Calculate the sub total (X) &amp; (Y), calculate the total amount of the Order &amp; complete the “Method of Payment”</t>
  </si>
  <si>
    <t>6. Only orders up to 10 items should be phoned through.  (Affects order turn-around time for everybody).</t>
  </si>
  <si>
    <t>7. Send the order with payment to Southern Cross Education by Mail, Fax or E-Mail.</t>
  </si>
  <si>
    <t xml:space="preserve">8.Back Order Policy.  See Below**            </t>
  </si>
  <si>
    <t xml:space="preserve">WHERE POSSIBLE PLEASE MAIL ORDERS (For accuracy &amp; efficiency) </t>
  </si>
  <si>
    <t>KEEP PAGES IN ORDER &amp; STAPLE.</t>
  </si>
  <si>
    <t xml:space="preserve">PLEASE ALWAYS USE CURRENT ORDER FORMS SUPPLIED.  </t>
  </si>
  <si>
    <t>PLEASE USE THE PRODUCT CATALOGUE TO FIND</t>
  </si>
  <si>
    <t>GENERAL ITEM CODES NOT LISTED ON THESE FORMS.  These items are to be filled in on page 8.</t>
  </si>
  <si>
    <t xml:space="preserve">* BACK ORDER POLICY   Where an item is recorded on your invoice as "out of stock", S.C.E.E. will back order the item in question .  </t>
  </si>
  <si>
    <t xml:space="preserve">Where a customer prefers not to have items </t>
  </si>
  <si>
    <t>back ordered, they must indicate this on every order. Please note that there may be some delay experienced before new stock arrives.</t>
  </si>
  <si>
    <t>ENGLISH PACEs</t>
  </si>
  <si>
    <t>SOCIAL STUDIES  &amp; KEYS</t>
  </si>
  <si>
    <t>ENGLISH &amp; SOCIAL STUDIES  PACEs &amp; KEYS</t>
  </si>
  <si>
    <t>SCIENCE PACEs</t>
  </si>
  <si>
    <t>Page</t>
  </si>
  <si>
    <t>Card Holder Name</t>
  </si>
  <si>
    <t>Name</t>
  </si>
  <si>
    <t>Delivery Address</t>
  </si>
  <si>
    <t>THIS COVER SHEET NEEDS TO BE ATTACHED TO EACH ORDER or your order will not be processed.</t>
  </si>
  <si>
    <r>
      <rPr>
        <b/>
        <sz val="14"/>
        <rFont val="Arial"/>
        <family val="2"/>
      </rPr>
      <t>Discounts</t>
    </r>
    <r>
      <rPr>
        <sz val="14"/>
        <rFont val="Arial"/>
        <family val="2"/>
      </rPr>
      <t xml:space="preserve">: As of January 2nd 2018 SCEE introduced a new pricing structure where Accredited Schools and Home School Providers receive a discount. Please enter your discount amount in the box. Your discount percentage is displayed on the botom of your Invoices. If you are unsure of what discount you receive please email or phone the Orders Team and they will advise what your discount is. </t>
    </r>
  </si>
  <si>
    <t>Change of Address:</t>
  </si>
  <si>
    <t>PO Box 3102 Caboolture  QLD  4510  AUSTRALIA</t>
  </si>
  <si>
    <t xml:space="preserve">SCIENCE PACEs &amp; KEYS &amp; KINDERGARTEN (RRs)  PACEs  </t>
  </si>
  <si>
    <t>ELECTIVES - ART, SCIENCE AND LANGUAGE PACEs &amp; KEYS</t>
  </si>
  <si>
    <t>RESOURCES</t>
  </si>
  <si>
    <t>AMINISTRATION</t>
  </si>
  <si>
    <t>DIAGNOSTICS, KINDERGARTEN KITs &amp; ADMINISTRATION</t>
  </si>
  <si>
    <t xml:space="preserve">ORDER FORMS </t>
  </si>
  <si>
    <r>
      <t xml:space="preserve">you will probably receive two orders!  </t>
    </r>
    <r>
      <rPr>
        <sz val="11"/>
        <color indexed="8"/>
        <rFont val="Calibri"/>
        <family val="2"/>
      </rPr>
      <t>If mailing payment separately,</t>
    </r>
  </si>
  <si>
    <r>
      <rPr>
        <b/>
        <sz val="11"/>
        <color indexed="8"/>
        <rFont val="Calibri"/>
        <family val="2"/>
      </rPr>
      <t xml:space="preserve">NOT </t>
    </r>
    <r>
      <rPr>
        <sz val="11"/>
        <color theme="1"/>
        <rFont val="Calibri"/>
        <family val="2"/>
        <scheme val="minor"/>
      </rPr>
      <t>a copy  of the order.</t>
    </r>
  </si>
  <si>
    <t>SCEE requires your Surname &amp; Customer Code also your address but</t>
  </si>
  <si>
    <r>
      <t xml:space="preserve">Please </t>
    </r>
    <r>
      <rPr>
        <b/>
        <sz val="11"/>
        <color rgb="FFFF0000"/>
        <rFont val="Calibri"/>
        <family val="2"/>
        <scheme val="minor"/>
      </rPr>
      <t>DO NOT</t>
    </r>
    <r>
      <rPr>
        <sz val="11"/>
        <color theme="1"/>
        <rFont val="Calibri"/>
        <family val="2"/>
        <scheme val="minor"/>
      </rPr>
      <t xml:space="preserve"> fax &amp; mail or email the same order more than  once, </t>
    </r>
    <r>
      <rPr>
        <i/>
        <sz val="11"/>
        <color theme="1"/>
        <rFont val="Calibri"/>
        <family val="2"/>
        <scheme val="minor"/>
      </rPr>
      <t>as</t>
    </r>
  </si>
  <si>
    <t>RETAIL</t>
  </si>
  <si>
    <t>TEXAS STATE HISTORY</t>
  </si>
  <si>
    <t>KEYS 1079-1084</t>
  </si>
  <si>
    <t>January to June 2019</t>
  </si>
  <si>
    <t>BIBLICAL STUDIES</t>
  </si>
  <si>
    <t>January - June 2019</t>
  </si>
  <si>
    <t>$0.01 - $12.66</t>
  </si>
  <si>
    <t>$12.67 - $25.32</t>
  </si>
  <si>
    <t>$23.33 - $151.92</t>
  </si>
  <si>
    <t>$151.93 - $253.20</t>
  </si>
  <si>
    <t>$253.21-$506.40</t>
  </si>
  <si>
    <t>$506.41 - $759.60</t>
  </si>
  <si>
    <t>$759.61-$1012.80</t>
  </si>
  <si>
    <t>Over $1012.81</t>
  </si>
  <si>
    <t>EFFECTIVE 01/01/2019</t>
  </si>
  <si>
    <t>DISCONTINUED</t>
  </si>
  <si>
    <t>FREIGHT, PACKAGING AND INSURANCE Rates effective 01/01/2019</t>
  </si>
  <si>
    <t>ABN: 89-081-008-675      Phone +617-3881-5727         FAX: +617-3205-7331      E-Mail: orders@scee.edu.au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</si>
</sst>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8" formatCode="&quot;$&quot;#,##0.00;[Red]\-&quot;$&quot;#,##0.00"/>
    <numFmt numFmtId="44" formatCode="_-&quot;$&quot;* #,##0.00_-;\-&quot;$&quot;* #,##0.00_-;_-&quot;$&quot;* &quot;-&quot;??_-;_-@_-"/>
    <numFmt numFmtId="164" formatCode="_(&quot;$&quot;* #,##0.00_);_(&quot;$&quot;* \(#,##0.00\);_(&quot;$&quot;* &quot;-&quot;??_);_(@_)"/>
    <numFmt numFmtId="165" formatCode="###.##"/>
    <numFmt numFmtId="166" formatCode="#,##0_ ;\-#,##0\ "/>
  </numFmts>
  <fonts count="9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b/>
      <sz val="11"/>
      <name val="Arial"/>
      <family val="2"/>
    </font>
    <font>
      <b/>
      <i/>
      <sz val="11"/>
      <name val="Arial"/>
      <family val="2"/>
    </font>
    <font>
      <i/>
      <sz val="11"/>
      <name val="Arial"/>
      <family val="2"/>
    </font>
    <font>
      <i/>
      <sz val="10"/>
      <name val="Arial"/>
      <family val="2"/>
    </font>
    <font>
      <sz val="11"/>
      <name val="Arial"/>
      <family val="2"/>
    </font>
    <font>
      <b/>
      <sz val="12"/>
      <name val="Arial"/>
      <family val="2"/>
    </font>
    <font>
      <u/>
      <sz val="10"/>
      <color indexed="12"/>
      <name val="Arial"/>
      <family val="2"/>
    </font>
    <font>
      <sz val="12"/>
      <name val="Arial Black"/>
      <family val="2"/>
    </font>
    <font>
      <sz val="22"/>
      <name val="Arial Black"/>
      <family val="2"/>
    </font>
    <font>
      <b/>
      <sz val="11"/>
      <name val="Calibri"/>
      <family val="2"/>
    </font>
    <font>
      <b/>
      <sz val="11"/>
      <color theme="1"/>
      <name val="Arial"/>
      <family val="2"/>
    </font>
    <font>
      <sz val="11"/>
      <name val="Calibri"/>
      <family val="2"/>
      <scheme val="minor"/>
    </font>
    <font>
      <b/>
      <sz val="11"/>
      <name val="Calibri"/>
      <family val="2"/>
      <scheme val="minor"/>
    </font>
    <font>
      <b/>
      <sz val="12"/>
      <name val="Calibri"/>
      <family val="2"/>
      <scheme val="minor"/>
    </font>
    <font>
      <sz val="11"/>
      <color theme="1"/>
      <name val="Arial"/>
      <family val="2"/>
    </font>
    <font>
      <sz val="10"/>
      <color theme="1"/>
      <name val="Arial"/>
      <family val="2"/>
    </font>
    <font>
      <sz val="10"/>
      <color theme="1"/>
      <name val="Calibri"/>
      <family val="2"/>
      <scheme val="minor"/>
    </font>
    <font>
      <i/>
      <sz val="12"/>
      <name val="Arial Narrow"/>
      <family val="2"/>
    </font>
    <font>
      <b/>
      <sz val="12"/>
      <name val="Arial Narrow"/>
      <family val="2"/>
    </font>
    <font>
      <b/>
      <sz val="11"/>
      <name val="Arial Narrow"/>
      <family val="2"/>
    </font>
    <font>
      <b/>
      <sz val="11"/>
      <name val="Arial "/>
    </font>
    <font>
      <b/>
      <sz val="10"/>
      <name val="Arial "/>
    </font>
    <font>
      <sz val="10"/>
      <name val="Arial "/>
    </font>
    <font>
      <sz val="12"/>
      <name val="Calibri"/>
      <family val="2"/>
      <scheme val="minor"/>
    </font>
    <font>
      <b/>
      <sz val="12"/>
      <color theme="1"/>
      <name val="Arial Narrow"/>
      <family val="2"/>
    </font>
    <font>
      <b/>
      <i/>
      <sz val="11"/>
      <color theme="1"/>
      <name val="Arial"/>
      <family val="2"/>
    </font>
    <font>
      <b/>
      <i/>
      <sz val="12"/>
      <color theme="1"/>
      <name val="Arial Narrow"/>
      <family val="2"/>
    </font>
    <font>
      <sz val="11"/>
      <name val="Calibri"/>
      <family val="2"/>
    </font>
    <font>
      <sz val="11"/>
      <color theme="1"/>
      <name val="Arial Narrow"/>
      <family val="2"/>
    </font>
    <font>
      <sz val="10"/>
      <color theme="1"/>
      <name val="Arial Narrow"/>
      <family val="2"/>
    </font>
    <font>
      <sz val="10"/>
      <name val="Arial Narrow"/>
      <family val="2"/>
    </font>
    <font>
      <b/>
      <sz val="10.5"/>
      <name val="Arial"/>
      <family val="2"/>
    </font>
    <font>
      <sz val="8"/>
      <name val="Arial"/>
      <family val="2"/>
    </font>
    <font>
      <sz val="10"/>
      <name val="Calibri"/>
      <family val="2"/>
      <scheme val="minor"/>
    </font>
    <font>
      <b/>
      <sz val="11"/>
      <name val="Cambria"/>
      <family val="1"/>
      <scheme val="major"/>
    </font>
    <font>
      <sz val="12"/>
      <name val="Arial Narrow"/>
      <family val="2"/>
    </font>
    <font>
      <u/>
      <sz val="11"/>
      <color theme="10"/>
      <name val="Calibri"/>
      <family val="2"/>
      <scheme val="minor"/>
    </font>
    <font>
      <u/>
      <sz val="11"/>
      <color theme="10"/>
      <name val="Arial"/>
      <family val="2"/>
    </font>
    <font>
      <sz val="11"/>
      <name val="Arial Narrow"/>
      <family val="2"/>
    </font>
    <font>
      <b/>
      <sz val="11"/>
      <name val="Adobe Fan Heiti Std B"/>
      <family val="2"/>
      <charset val="128"/>
    </font>
    <font>
      <sz val="11"/>
      <name val="Cambria"/>
      <family val="1"/>
      <scheme val="major"/>
    </font>
    <font>
      <sz val="10"/>
      <color rgb="FFFF0000"/>
      <name val="Arial"/>
      <family val="2"/>
    </font>
    <font>
      <b/>
      <sz val="10"/>
      <name val="Calibri"/>
      <family val="2"/>
      <scheme val="minor"/>
    </font>
    <font>
      <b/>
      <sz val="9"/>
      <name val="Arial Narrow"/>
      <family val="2"/>
    </font>
    <font>
      <sz val="9"/>
      <name val="Arial Narrow"/>
      <family val="2"/>
    </font>
    <font>
      <sz val="10.5"/>
      <name val="Arial Narrow"/>
      <family val="2"/>
    </font>
    <font>
      <sz val="10.5"/>
      <color theme="1"/>
      <name val="Arial Narrow"/>
      <family val="2"/>
    </font>
    <font>
      <sz val="9"/>
      <color theme="1"/>
      <name val="Calibri"/>
      <family val="2"/>
      <scheme val="minor"/>
    </font>
    <font>
      <sz val="18"/>
      <color theme="1"/>
      <name val="Arial Black"/>
      <family val="2"/>
    </font>
    <font>
      <b/>
      <sz val="12"/>
      <color theme="1"/>
      <name val="Calibri"/>
      <family val="2"/>
      <scheme val="minor"/>
    </font>
    <font>
      <sz val="12"/>
      <color theme="1"/>
      <name val="Arial Black"/>
      <family val="2"/>
    </font>
    <font>
      <sz val="16"/>
      <color theme="1"/>
      <name val="Arial"/>
      <family val="2"/>
    </font>
    <font>
      <b/>
      <sz val="14"/>
      <color theme="1"/>
      <name val="Arial Black"/>
      <family val="2"/>
    </font>
    <font>
      <b/>
      <sz val="12"/>
      <color theme="1"/>
      <name val="Arial Black"/>
      <family val="2"/>
    </font>
    <font>
      <b/>
      <u/>
      <sz val="14"/>
      <color theme="1"/>
      <name val="Calibri"/>
      <family val="2"/>
      <scheme val="minor"/>
    </font>
    <font>
      <b/>
      <sz val="14"/>
      <color theme="1"/>
      <name val="Calibri"/>
      <family val="2"/>
      <scheme val="minor"/>
    </font>
    <font>
      <u/>
      <sz val="16"/>
      <color theme="1"/>
      <name val="Calibri"/>
      <family val="2"/>
      <scheme val="minor"/>
    </font>
    <font>
      <b/>
      <sz val="8"/>
      <color rgb="FF000000"/>
      <name val="Arial"/>
      <family val="2"/>
    </font>
    <font>
      <sz val="11"/>
      <color rgb="FF000000"/>
      <name val="Calibri"/>
      <family val="2"/>
      <scheme val="minor"/>
    </font>
    <font>
      <b/>
      <u/>
      <sz val="16"/>
      <color theme="1"/>
      <name val="Calibri"/>
      <family val="2"/>
      <scheme val="minor"/>
    </font>
    <font>
      <b/>
      <sz val="12"/>
      <color rgb="FF000000"/>
      <name val="Arial"/>
      <family val="2"/>
    </font>
    <font>
      <b/>
      <sz val="14"/>
      <color rgb="FF000000"/>
      <name val="Arial"/>
      <family val="2"/>
    </font>
    <font>
      <sz val="9"/>
      <color rgb="FF000000"/>
      <name val="Arial"/>
      <family val="2"/>
    </font>
    <font>
      <sz val="12"/>
      <color rgb="FF000000"/>
      <name val="Arial"/>
      <family val="2"/>
    </font>
    <font>
      <b/>
      <sz val="11"/>
      <color rgb="FF000000"/>
      <name val="Arial"/>
      <family val="2"/>
    </font>
    <font>
      <sz val="11"/>
      <color rgb="FF000000"/>
      <name val="Arial"/>
      <family val="2"/>
    </font>
    <font>
      <b/>
      <sz val="10"/>
      <color rgb="FF000000"/>
      <name val="Arial"/>
      <family val="2"/>
    </font>
    <font>
      <sz val="8"/>
      <color rgb="FF000000"/>
      <name val="Arial"/>
      <family val="2"/>
    </font>
    <font>
      <sz val="10"/>
      <color rgb="FF000000"/>
      <name val="Arial"/>
      <family val="2"/>
    </font>
    <font>
      <sz val="14"/>
      <name val="Arial"/>
      <family val="2"/>
    </font>
    <font>
      <b/>
      <sz val="11"/>
      <color indexed="8"/>
      <name val="Calibri"/>
      <family val="2"/>
    </font>
    <font>
      <i/>
      <sz val="11"/>
      <color indexed="8"/>
      <name val="Calibri"/>
      <family val="2"/>
    </font>
    <font>
      <b/>
      <strike/>
      <sz val="12"/>
      <color rgb="FF000000"/>
      <name val="Arial"/>
      <family val="2"/>
    </font>
    <font>
      <u/>
      <sz val="8"/>
      <color theme="1"/>
      <name val="Calibri"/>
      <family val="2"/>
      <scheme val="minor"/>
    </font>
    <font>
      <b/>
      <u/>
      <sz val="12"/>
      <color theme="1"/>
      <name val="Arial"/>
      <family val="2"/>
    </font>
    <font>
      <b/>
      <sz val="12"/>
      <color indexed="8"/>
      <name val="Arial"/>
      <family val="2"/>
    </font>
    <font>
      <b/>
      <u/>
      <sz val="11"/>
      <color theme="1"/>
      <name val="Arial"/>
      <family val="2"/>
    </font>
    <font>
      <b/>
      <sz val="12"/>
      <color theme="1"/>
      <name val="Arial"/>
      <family val="2"/>
    </font>
    <font>
      <sz val="11"/>
      <color indexed="8"/>
      <name val="Arial"/>
      <family val="2"/>
    </font>
    <font>
      <b/>
      <u/>
      <sz val="11"/>
      <name val="Arial"/>
      <family val="2"/>
    </font>
    <font>
      <b/>
      <sz val="14"/>
      <name val="Arial"/>
      <family val="2"/>
    </font>
    <font>
      <b/>
      <sz val="8"/>
      <name val="Arial"/>
      <family val="2"/>
    </font>
    <font>
      <b/>
      <i/>
      <sz val="10"/>
      <name val="Arial"/>
      <family val="2"/>
    </font>
    <font>
      <b/>
      <sz val="11"/>
      <color rgb="FFFF0000"/>
      <name val="Calibri"/>
      <family val="2"/>
      <scheme val="minor"/>
    </font>
    <font>
      <i/>
      <sz val="11"/>
      <color theme="1"/>
      <name val="Calibri"/>
      <family val="2"/>
      <scheme val="minor"/>
    </font>
    <font>
      <sz val="11"/>
      <color indexed="8"/>
      <name val="Calibri"/>
      <family val="2"/>
    </font>
  </fonts>
  <fills count="15">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
      <patternFill patternType="solid">
        <fgColor indexed="13"/>
        <bgColor indexed="64"/>
      </patternFill>
    </fill>
    <fill>
      <patternFill patternType="solid">
        <fgColor indexed="9"/>
        <bgColor indexed="64"/>
      </patternFill>
    </fill>
    <fill>
      <patternFill patternType="solid">
        <fgColor indexed="55"/>
        <bgColor indexed="64"/>
      </patternFill>
    </fill>
    <fill>
      <patternFill patternType="solid">
        <fgColor indexed="41"/>
        <bgColor indexed="64"/>
      </patternFill>
    </fill>
    <fill>
      <patternFill patternType="solid">
        <fgColor theme="2"/>
        <bgColor indexed="64"/>
      </patternFill>
    </fill>
    <fill>
      <patternFill patternType="solid">
        <fgColor indexed="10"/>
        <bgColor indexed="64"/>
      </patternFill>
    </fill>
    <fill>
      <patternFill patternType="solid">
        <fgColor rgb="FFFF0000"/>
        <bgColor indexed="64"/>
      </patternFill>
    </fill>
    <fill>
      <patternFill patternType="solid">
        <fgColor rgb="FFFFC000"/>
        <bgColor indexed="64"/>
      </patternFill>
    </fill>
  </fills>
  <borders count="20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theme="0" tint="-0.14999847407452621"/>
      </left>
      <right/>
      <top style="medium">
        <color indexed="64"/>
      </top>
      <bottom/>
      <diagonal/>
    </border>
    <border>
      <left style="thin">
        <color theme="0" tint="-0.14999847407452621"/>
      </left>
      <right/>
      <top/>
      <bottom style="medium">
        <color indexed="64"/>
      </bottom>
      <diagonal/>
    </border>
    <border>
      <left style="medium">
        <color indexed="64"/>
      </left>
      <right style="thin">
        <color theme="0" tint="-0.14999847407452621"/>
      </right>
      <top style="medium">
        <color indexed="64"/>
      </top>
      <bottom/>
      <diagonal/>
    </border>
    <border>
      <left style="medium">
        <color indexed="64"/>
      </left>
      <right style="thin">
        <color theme="0" tint="-0.14999847407452621"/>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59"/>
      </right>
      <top style="thin">
        <color indexed="59"/>
      </top>
      <bottom style="thin">
        <color indexed="59"/>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59"/>
      </left>
      <right style="thin">
        <color indexed="59"/>
      </right>
      <top style="medium">
        <color indexed="64"/>
      </top>
      <bottom style="thin">
        <color indexed="59"/>
      </bottom>
      <diagonal/>
    </border>
    <border>
      <left style="thin">
        <color indexed="64"/>
      </left>
      <right style="medium">
        <color indexed="64"/>
      </right>
      <top/>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59"/>
      </right>
      <top style="medium">
        <color indexed="64"/>
      </top>
      <bottom style="thin">
        <color indexed="64"/>
      </bottom>
      <diagonal/>
    </border>
    <border>
      <left style="medium">
        <color indexed="64"/>
      </left>
      <right style="thin">
        <color indexed="59"/>
      </right>
      <top/>
      <bottom style="thin">
        <color indexed="59"/>
      </bottom>
      <diagonal/>
    </border>
    <border>
      <left style="thin">
        <color indexed="59"/>
      </left>
      <right style="thin">
        <color indexed="59"/>
      </right>
      <top/>
      <bottom style="thin">
        <color indexed="59"/>
      </bottom>
      <diagonal/>
    </border>
    <border>
      <left style="thin">
        <color indexed="59"/>
      </left>
      <right style="medium">
        <color indexed="64"/>
      </right>
      <top/>
      <bottom style="thin">
        <color indexed="59"/>
      </bottom>
      <diagonal/>
    </border>
    <border>
      <left style="thin">
        <color indexed="59"/>
      </left>
      <right style="thin">
        <color indexed="59"/>
      </right>
      <top style="thin">
        <color indexed="59"/>
      </top>
      <bottom style="thin">
        <color indexed="59"/>
      </bottom>
      <diagonal/>
    </border>
    <border>
      <left style="thin">
        <color indexed="59"/>
      </left>
      <right style="medium">
        <color indexed="64"/>
      </right>
      <top style="thin">
        <color indexed="59"/>
      </top>
      <bottom style="thin">
        <color indexed="59"/>
      </bottom>
      <diagonal/>
    </border>
    <border>
      <left/>
      <right style="thin">
        <color indexed="59"/>
      </right>
      <top style="thin">
        <color indexed="59"/>
      </top>
      <bottom style="thin">
        <color indexed="59"/>
      </bottom>
      <diagonal/>
    </border>
    <border>
      <left style="thin">
        <color indexed="59"/>
      </left>
      <right style="thin">
        <color indexed="59"/>
      </right>
      <top style="thin">
        <color indexed="59"/>
      </top>
      <bottom/>
      <diagonal/>
    </border>
    <border>
      <left style="thin">
        <color indexed="59"/>
      </left>
      <right style="medium">
        <color indexed="64"/>
      </right>
      <top style="thin">
        <color indexed="59"/>
      </top>
      <bottom/>
      <diagonal/>
    </border>
    <border>
      <left/>
      <right style="medium">
        <color indexed="64"/>
      </right>
      <top style="thin">
        <color indexed="59"/>
      </top>
      <bottom style="thin">
        <color indexed="59"/>
      </bottom>
      <diagonal/>
    </border>
    <border>
      <left style="medium">
        <color indexed="64"/>
      </left>
      <right/>
      <top style="thin">
        <color indexed="59"/>
      </top>
      <bottom style="thin">
        <color indexed="59"/>
      </bottom>
      <diagonal/>
    </border>
    <border>
      <left/>
      <right/>
      <top style="thin">
        <color indexed="59"/>
      </top>
      <bottom style="thin">
        <color indexed="59"/>
      </bottom>
      <diagonal/>
    </border>
    <border>
      <left style="thin">
        <color indexed="59"/>
      </left>
      <right/>
      <top style="thin">
        <color indexed="59"/>
      </top>
      <bottom/>
      <diagonal/>
    </border>
    <border>
      <left style="thin">
        <color indexed="59"/>
      </left>
      <right/>
      <top/>
      <bottom style="thin">
        <color indexed="59"/>
      </bottom>
      <diagonal/>
    </border>
    <border>
      <left/>
      <right style="thin">
        <color indexed="59"/>
      </right>
      <top style="medium">
        <color indexed="64"/>
      </top>
      <bottom style="thin">
        <color indexed="64"/>
      </bottom>
      <diagonal/>
    </border>
    <border>
      <left/>
      <right style="thin">
        <color indexed="59"/>
      </right>
      <top/>
      <bottom style="thin">
        <color indexed="59"/>
      </bottom>
      <diagonal/>
    </border>
    <border>
      <left style="thin">
        <color indexed="59"/>
      </left>
      <right/>
      <top style="thin">
        <color indexed="59"/>
      </top>
      <bottom style="thin">
        <color indexed="59"/>
      </bottom>
      <diagonal/>
    </border>
    <border>
      <left/>
      <right style="thin">
        <color indexed="59"/>
      </right>
      <top style="thin">
        <color indexed="59"/>
      </top>
      <bottom/>
      <diagonal/>
    </border>
    <border>
      <left style="thin">
        <color indexed="59"/>
      </left>
      <right style="thin">
        <color indexed="59"/>
      </right>
      <top/>
      <bottom/>
      <diagonal/>
    </border>
    <border>
      <left style="thin">
        <color indexed="59"/>
      </left>
      <right/>
      <top/>
      <bottom/>
      <diagonal/>
    </border>
    <border>
      <left style="medium">
        <color indexed="64"/>
      </left>
      <right style="thin">
        <color indexed="59"/>
      </right>
      <top style="medium">
        <color indexed="64"/>
      </top>
      <bottom style="thin">
        <color indexed="59"/>
      </bottom>
      <diagonal/>
    </border>
    <border>
      <left style="thin">
        <color indexed="59"/>
      </left>
      <right style="medium">
        <color indexed="64"/>
      </right>
      <top style="medium">
        <color indexed="64"/>
      </top>
      <bottom style="thin">
        <color indexed="59"/>
      </bottom>
      <diagonal/>
    </border>
    <border>
      <left style="medium">
        <color indexed="64"/>
      </left>
      <right style="thin">
        <color indexed="59"/>
      </right>
      <top style="thin">
        <color indexed="59"/>
      </top>
      <bottom style="medium">
        <color indexed="64"/>
      </bottom>
      <diagonal/>
    </border>
    <border>
      <left style="thin">
        <color indexed="59"/>
      </left>
      <right style="thin">
        <color indexed="59"/>
      </right>
      <top style="thin">
        <color indexed="59"/>
      </top>
      <bottom style="medium">
        <color indexed="64"/>
      </bottom>
      <diagonal/>
    </border>
    <border>
      <left style="thin">
        <color indexed="59"/>
      </left>
      <right style="medium">
        <color indexed="64"/>
      </right>
      <top style="thin">
        <color indexed="59"/>
      </top>
      <bottom style="medium">
        <color indexed="64"/>
      </bottom>
      <diagonal/>
    </border>
    <border>
      <left style="medium">
        <color indexed="64"/>
      </left>
      <right style="thin">
        <color indexed="59"/>
      </right>
      <top style="thin">
        <color indexed="59"/>
      </top>
      <bottom/>
      <diagonal/>
    </border>
    <border>
      <left/>
      <right style="thin">
        <color indexed="59"/>
      </right>
      <top style="thin">
        <color indexed="59"/>
      </top>
      <bottom style="medium">
        <color indexed="64"/>
      </bottom>
      <diagonal/>
    </border>
    <border>
      <left/>
      <right style="medium">
        <color indexed="64"/>
      </right>
      <top style="thin">
        <color indexed="59"/>
      </top>
      <bottom style="medium">
        <color indexed="64"/>
      </bottom>
      <diagonal/>
    </border>
    <border>
      <left style="medium">
        <color indexed="64"/>
      </left>
      <right/>
      <top style="medium">
        <color indexed="64"/>
      </top>
      <bottom style="thin">
        <color indexed="59"/>
      </bottom>
      <diagonal/>
    </border>
    <border>
      <left style="thin">
        <color indexed="59"/>
      </left>
      <right/>
      <top style="medium">
        <color indexed="64"/>
      </top>
      <bottom style="thin">
        <color indexed="59"/>
      </bottom>
      <diagonal/>
    </border>
    <border>
      <left style="medium">
        <color indexed="64"/>
      </left>
      <right/>
      <top style="thin">
        <color indexed="59"/>
      </top>
      <bottom style="medium">
        <color indexed="64"/>
      </bottom>
      <diagonal/>
    </border>
    <border>
      <left/>
      <right/>
      <top style="thin">
        <color indexed="59"/>
      </top>
      <bottom style="medium">
        <color indexed="64"/>
      </bottom>
      <diagonal/>
    </border>
    <border>
      <left/>
      <right/>
      <top style="medium">
        <color indexed="64"/>
      </top>
      <bottom style="thin">
        <color indexed="59"/>
      </bottom>
      <diagonal/>
    </border>
    <border>
      <left/>
      <right style="medium">
        <color indexed="64"/>
      </right>
      <top style="medium">
        <color indexed="64"/>
      </top>
      <bottom style="thin">
        <color indexed="59"/>
      </bottom>
      <diagonal/>
    </border>
    <border>
      <left style="medium">
        <color indexed="64"/>
      </left>
      <right style="thin">
        <color indexed="59"/>
      </right>
      <top/>
      <bottom style="medium">
        <color indexed="64"/>
      </bottom>
      <diagonal/>
    </border>
    <border>
      <left/>
      <right style="thin">
        <color indexed="59"/>
      </right>
      <top/>
      <bottom style="medium">
        <color indexed="64"/>
      </bottom>
      <diagonal/>
    </border>
    <border>
      <left style="medium">
        <color indexed="64"/>
      </left>
      <right style="thin">
        <color indexed="59"/>
      </right>
      <top style="medium">
        <color indexed="64"/>
      </top>
      <bottom/>
      <diagonal/>
    </border>
    <border>
      <left style="thin">
        <color indexed="59"/>
      </left>
      <right style="thin">
        <color indexed="59"/>
      </right>
      <top style="medium">
        <color indexed="64"/>
      </top>
      <bottom/>
      <diagonal/>
    </border>
    <border>
      <left style="thin">
        <color indexed="59"/>
      </left>
      <right style="medium">
        <color indexed="64"/>
      </right>
      <top style="medium">
        <color indexed="64"/>
      </top>
      <bottom/>
      <diagonal/>
    </border>
    <border>
      <left style="thin">
        <color indexed="59"/>
      </left>
      <right style="thin">
        <color indexed="59"/>
      </right>
      <top/>
      <bottom style="medium">
        <color indexed="64"/>
      </bottom>
      <diagonal/>
    </border>
    <border>
      <left style="thin">
        <color indexed="59"/>
      </left>
      <right style="medium">
        <color indexed="64"/>
      </right>
      <top/>
      <bottom style="medium">
        <color indexed="64"/>
      </bottom>
      <diagonal/>
    </border>
    <border>
      <left style="medium">
        <color indexed="64"/>
      </left>
      <right/>
      <top style="thin">
        <color indexed="59"/>
      </top>
      <bottom/>
      <diagonal/>
    </border>
    <border>
      <left style="thin">
        <color indexed="59"/>
      </left>
      <right style="medium">
        <color indexed="64"/>
      </right>
      <top/>
      <bottom/>
      <diagonal/>
    </border>
    <border>
      <left style="thin">
        <color indexed="59"/>
      </left>
      <right style="medium">
        <color indexed="64"/>
      </right>
      <top style="thin">
        <color indexed="64"/>
      </top>
      <bottom style="thin">
        <color indexed="59"/>
      </bottom>
      <diagonal/>
    </border>
    <border>
      <left style="thin">
        <color indexed="59"/>
      </left>
      <right style="thin">
        <color indexed="59"/>
      </right>
      <top style="thin">
        <color indexed="64"/>
      </top>
      <bottom style="thin">
        <color indexed="59"/>
      </bottom>
      <diagonal/>
    </border>
    <border>
      <left style="medium">
        <color indexed="64"/>
      </left>
      <right style="thin">
        <color theme="1"/>
      </right>
      <top style="medium">
        <color indexed="64"/>
      </top>
      <bottom/>
      <diagonal/>
    </border>
    <border>
      <left style="thin">
        <color theme="1"/>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medium">
        <color indexed="64"/>
      </left>
      <right style="thin">
        <color theme="1"/>
      </right>
      <top style="thin">
        <color theme="1"/>
      </top>
      <bottom/>
      <diagonal/>
    </border>
    <border>
      <left style="thin">
        <color theme="1"/>
      </left>
      <right style="thin">
        <color theme="1"/>
      </right>
      <top style="thin">
        <color theme="1"/>
      </top>
      <bottom/>
      <diagonal/>
    </border>
    <border>
      <left style="medium">
        <color indexed="64"/>
      </left>
      <right/>
      <top style="medium">
        <color indexed="64"/>
      </top>
      <bottom style="thin">
        <color theme="1"/>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style="medium">
        <color indexed="64"/>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medium">
        <color indexed="64"/>
      </right>
      <top/>
      <bottom style="thin">
        <color theme="1"/>
      </bottom>
      <diagonal/>
    </border>
    <border>
      <left style="thin">
        <color theme="1"/>
      </left>
      <right style="medium">
        <color indexed="64"/>
      </right>
      <top style="thin">
        <color theme="1"/>
      </top>
      <bottom/>
      <diagonal/>
    </border>
    <border>
      <left/>
      <right style="thin">
        <color theme="1"/>
      </right>
      <top style="thin">
        <color theme="1"/>
      </top>
      <bottom/>
      <diagonal/>
    </border>
    <border>
      <left style="thin">
        <color theme="1"/>
      </left>
      <right/>
      <top style="thin">
        <color theme="1"/>
      </top>
      <bottom/>
      <diagonal/>
    </border>
    <border>
      <left/>
      <right style="thin">
        <color theme="1"/>
      </right>
      <top/>
      <bottom style="thin">
        <color theme="1"/>
      </bottom>
      <diagonal/>
    </border>
    <border>
      <left style="thin">
        <color theme="1"/>
      </left>
      <right/>
      <top/>
      <bottom style="thin">
        <color theme="1"/>
      </bottom>
      <diagonal/>
    </border>
    <border>
      <left style="medium">
        <color indexed="64"/>
      </left>
      <right style="thin">
        <color theme="1"/>
      </right>
      <top style="medium">
        <color indexed="64"/>
      </top>
      <bottom style="medium">
        <color indexed="64"/>
      </bottom>
      <diagonal/>
    </border>
    <border>
      <left style="thin">
        <color theme="1"/>
      </left>
      <right style="medium">
        <color indexed="64"/>
      </right>
      <top/>
      <bottom/>
      <diagonal/>
    </border>
    <border>
      <left style="thin">
        <color theme="1"/>
      </left>
      <right/>
      <top style="medium">
        <color indexed="64"/>
      </top>
      <bottom style="medium">
        <color indexed="64"/>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top style="thin">
        <color theme="1"/>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style="medium">
        <color indexed="64"/>
      </left>
      <right/>
      <top style="medium">
        <color theme="1"/>
      </top>
      <bottom style="medium">
        <color theme="1"/>
      </bottom>
      <diagonal/>
    </border>
    <border>
      <left/>
      <right/>
      <top style="medium">
        <color theme="1"/>
      </top>
      <bottom style="medium">
        <color theme="1"/>
      </bottom>
      <diagonal/>
    </border>
    <border>
      <left/>
      <right style="medium">
        <color indexed="64"/>
      </right>
      <top style="medium">
        <color theme="1"/>
      </top>
      <bottom style="medium">
        <color theme="1"/>
      </bottom>
      <diagonal/>
    </border>
    <border>
      <left style="thin">
        <color indexed="64"/>
      </left>
      <right style="medium">
        <color indexed="64"/>
      </right>
      <top style="medium">
        <color theme="1"/>
      </top>
      <bottom style="medium">
        <color theme="1"/>
      </bottom>
      <diagonal/>
    </border>
    <border>
      <left style="thin">
        <color indexed="64"/>
      </left>
      <right style="thin">
        <color indexed="64"/>
      </right>
      <top style="medium">
        <color theme="1"/>
      </top>
      <bottom style="medium">
        <color theme="1"/>
      </bottom>
      <diagonal/>
    </border>
    <border>
      <left/>
      <right style="thin">
        <color indexed="64"/>
      </right>
      <top style="medium">
        <color indexed="64"/>
      </top>
      <bottom style="medium">
        <color indexed="64"/>
      </bottom>
      <diagonal/>
    </border>
    <border>
      <left style="medium">
        <color indexed="64"/>
      </left>
      <right/>
      <top style="medium">
        <color theme="1"/>
      </top>
      <bottom/>
      <diagonal/>
    </border>
    <border>
      <left/>
      <right/>
      <top style="medium">
        <color theme="1"/>
      </top>
      <bottom/>
      <diagonal/>
    </border>
    <border>
      <left/>
      <right style="medium">
        <color indexed="64"/>
      </right>
      <top style="medium">
        <color theme="1"/>
      </top>
      <bottom/>
      <diagonal/>
    </border>
    <border>
      <left style="thin">
        <color indexed="64"/>
      </left>
      <right style="medium">
        <color indexed="64"/>
      </right>
      <top style="medium">
        <color theme="1"/>
      </top>
      <bottom/>
      <diagonal/>
    </border>
    <border>
      <left style="thin">
        <color indexed="64"/>
      </left>
      <right style="thin">
        <color indexed="64"/>
      </right>
      <top style="medium">
        <color theme="1"/>
      </top>
      <bottom/>
      <diagonal/>
    </border>
    <border>
      <left/>
      <right style="thin">
        <color indexed="64"/>
      </right>
      <top style="medium">
        <color theme="1"/>
      </top>
      <bottom/>
      <diagonal/>
    </border>
    <border>
      <left style="medium">
        <color indexed="64"/>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medium">
        <color indexed="64"/>
      </left>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top style="medium">
        <color theme="1"/>
      </top>
      <bottom/>
      <diagonal/>
    </border>
    <border>
      <left/>
      <right/>
      <top style="thin">
        <color indexed="64"/>
      </top>
      <bottom style="medium">
        <color theme="1"/>
      </bottom>
      <diagonal/>
    </border>
    <border>
      <left style="thin">
        <color indexed="64"/>
      </left>
      <right style="medium">
        <color theme="1"/>
      </right>
      <top style="medium">
        <color theme="1"/>
      </top>
      <bottom style="medium">
        <color theme="1"/>
      </bottom>
      <diagonal/>
    </border>
    <border>
      <left style="thin">
        <color indexed="64"/>
      </left>
      <right style="thin">
        <color indexed="64"/>
      </right>
      <top style="medium">
        <color theme="1"/>
      </top>
      <bottom style="thin">
        <color indexed="64"/>
      </bottom>
      <diagonal/>
    </border>
    <border>
      <left/>
      <right style="thin">
        <color indexed="59"/>
      </right>
      <top/>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bottom/>
      <diagonal/>
    </border>
    <border>
      <left style="thin">
        <color theme="1"/>
      </left>
      <right style="thin">
        <color theme="1"/>
      </right>
      <top/>
      <bottom/>
      <diagonal/>
    </border>
    <border>
      <left style="medium">
        <color indexed="64"/>
      </left>
      <right style="medium">
        <color indexed="64"/>
      </right>
      <top/>
      <bottom/>
      <diagonal/>
    </border>
    <border>
      <left style="thin">
        <color indexed="59"/>
      </left>
      <right/>
      <top style="thin">
        <color indexed="59"/>
      </top>
      <bottom style="medium">
        <color indexed="64"/>
      </bottom>
      <diagonal/>
    </border>
    <border>
      <left style="thin">
        <color indexed="59"/>
      </left>
      <right/>
      <top style="medium">
        <color indexed="64"/>
      </top>
      <bottom/>
      <diagonal/>
    </border>
    <border>
      <left style="thin">
        <color indexed="59"/>
      </left>
      <right/>
      <top/>
      <bottom style="medium">
        <color indexed="64"/>
      </bottom>
      <diagonal/>
    </border>
    <border>
      <left style="thin">
        <color indexed="59"/>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59"/>
      </left>
      <right/>
      <top style="thin">
        <color indexed="64"/>
      </top>
      <bottom style="thin">
        <color indexed="59"/>
      </bottom>
      <diagonal/>
    </border>
    <border>
      <left style="thin">
        <color theme="1"/>
      </left>
      <right/>
      <top style="medium">
        <color indexed="64"/>
      </top>
      <bottom style="thin">
        <color theme="1"/>
      </bottom>
      <diagonal/>
    </border>
    <border>
      <left style="thin">
        <color theme="1"/>
      </left>
      <right/>
      <top style="thin">
        <color theme="1"/>
      </top>
      <bottom style="medium">
        <color indexed="64"/>
      </bottom>
      <diagonal/>
    </border>
    <border>
      <left style="thin">
        <color theme="1"/>
      </left>
      <right/>
      <top style="medium">
        <color indexed="64"/>
      </top>
      <bottom/>
      <diagonal/>
    </border>
    <border>
      <left/>
      <right/>
      <top style="medium">
        <color theme="1"/>
      </top>
      <bottom style="medium">
        <color indexed="64"/>
      </bottom>
      <diagonal/>
    </border>
    <border>
      <left/>
      <right style="thin">
        <color indexed="64"/>
      </right>
      <top style="medium">
        <color theme="1"/>
      </top>
      <bottom style="medium">
        <color indexed="64"/>
      </bottom>
      <diagonal/>
    </border>
    <border>
      <left style="medium">
        <color indexed="64"/>
      </left>
      <right/>
      <top style="medium">
        <color theme="1"/>
      </top>
      <bottom style="medium">
        <color indexed="64"/>
      </bottom>
      <diagonal/>
    </border>
    <border>
      <left style="medium">
        <color indexed="64"/>
      </left>
      <right style="thin">
        <color theme="0" tint="-0.249977111117893"/>
      </right>
      <top/>
      <bottom style="medium">
        <color indexed="64"/>
      </bottom>
      <diagonal/>
    </border>
    <border>
      <left style="thin">
        <color theme="0" tint="-0.249977111117893"/>
      </left>
      <right style="thin">
        <color indexed="64"/>
      </right>
      <top/>
      <bottom style="medium">
        <color indexed="64"/>
      </bottom>
      <diagonal/>
    </border>
    <border>
      <left/>
      <right style="medium">
        <color indexed="64"/>
      </right>
      <top style="thin">
        <color theme="1"/>
      </top>
      <bottom style="thin">
        <color indexed="64"/>
      </bottom>
      <diagonal/>
    </border>
    <border>
      <left style="thin">
        <color indexed="64"/>
      </left>
      <right style="medium">
        <color theme="1"/>
      </right>
      <top/>
      <bottom/>
      <diagonal/>
    </border>
    <border>
      <left style="thin">
        <color theme="1"/>
      </left>
      <right style="medium">
        <color indexed="64"/>
      </right>
      <top/>
      <bottom style="medium">
        <color indexed="64"/>
      </bottom>
      <diagonal/>
    </border>
    <border>
      <left style="medium">
        <color indexed="64"/>
      </left>
      <right/>
      <top/>
      <bottom style="thin">
        <color theme="1"/>
      </bottom>
      <diagonal/>
    </border>
    <border>
      <left style="medium">
        <color indexed="64"/>
      </left>
      <right/>
      <top style="thin">
        <color theme="1"/>
      </top>
      <bottom style="thin">
        <color theme="1"/>
      </bottom>
      <diagonal/>
    </border>
    <border>
      <left style="medium">
        <color indexed="64"/>
      </left>
      <right/>
      <top style="thin">
        <color theme="1"/>
      </top>
      <bottom/>
      <diagonal/>
    </border>
  </borders>
  <cellStyleXfs count="5">
    <xf numFmtId="0" fontId="0" fillId="0" borderId="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41" fillId="0" borderId="0" applyNumberFormat="0" applyFill="0" applyBorder="0" applyAlignment="0" applyProtection="0"/>
  </cellStyleXfs>
  <cellXfs count="2241">
    <xf numFmtId="0" fontId="0" fillId="0" borderId="0" xfId="0"/>
    <xf numFmtId="0" fontId="2" fillId="0" borderId="0" xfId="0" applyFont="1"/>
    <xf numFmtId="0" fontId="0" fillId="0" borderId="0" xfId="0" applyFont="1"/>
    <xf numFmtId="0" fontId="5" fillId="0" borderId="26" xfId="3" applyFont="1" applyFill="1" applyBorder="1" applyAlignment="1" applyProtection="1">
      <alignment horizontal="center" vertical="center"/>
    </xf>
    <xf numFmtId="0" fontId="15" fillId="0" borderId="0" xfId="0" applyFont="1" applyAlignment="1">
      <alignment horizontal="center"/>
    </xf>
    <xf numFmtId="0" fontId="0" fillId="0" borderId="0" xfId="0"/>
    <xf numFmtId="0" fontId="0" fillId="0" borderId="0" xfId="0"/>
    <xf numFmtId="0" fontId="14" fillId="0" borderId="48" xfId="0" applyFont="1" applyFill="1" applyBorder="1" applyAlignment="1">
      <alignment horizontal="center" vertical="center"/>
    </xf>
    <xf numFmtId="165" fontId="9" fillId="0" borderId="16" xfId="0" applyNumberFormat="1" applyFont="1" applyFill="1" applyBorder="1" applyAlignment="1">
      <alignment horizontal="center"/>
    </xf>
    <xf numFmtId="0" fontId="5" fillId="2" borderId="37" xfId="3" applyFont="1" applyFill="1" applyBorder="1" applyAlignment="1" applyProtection="1">
      <alignment horizontal="center" vertical="center"/>
    </xf>
    <xf numFmtId="0" fontId="2" fillId="0" borderId="0" xfId="0" applyFont="1"/>
    <xf numFmtId="0" fontId="17" fillId="0" borderId="5" xfId="0" applyFont="1" applyFill="1" applyBorder="1" applyAlignment="1">
      <alignment horizont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2" fontId="5" fillId="2" borderId="34" xfId="0" applyNumberFormat="1" applyFont="1" applyFill="1" applyBorder="1" applyAlignment="1">
      <alignment horizontal="center"/>
    </xf>
    <xf numFmtId="0" fontId="5" fillId="2" borderId="28"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0" xfId="0" applyFont="1" applyFill="1" applyBorder="1" applyAlignment="1">
      <alignment horizontal="center"/>
    </xf>
    <xf numFmtId="2" fontId="5" fillId="2" borderId="30" xfId="0" applyNumberFormat="1" applyFont="1" applyFill="1" applyBorder="1" applyAlignment="1">
      <alignment horizontal="center"/>
    </xf>
    <xf numFmtId="2" fontId="5" fillId="2" borderId="35" xfId="0" applyNumberFormat="1" applyFont="1" applyFill="1" applyBorder="1" applyAlignment="1">
      <alignment horizontal="center"/>
    </xf>
    <xf numFmtId="2" fontId="9" fillId="0" borderId="47" xfId="0" applyNumberFormat="1" applyFont="1" applyFill="1" applyBorder="1" applyAlignment="1">
      <alignment horizontal="right"/>
    </xf>
    <xf numFmtId="0" fontId="5" fillId="2" borderId="15" xfId="0" applyFont="1" applyFill="1" applyBorder="1" applyAlignment="1">
      <alignment horizontal="center" vertical="center"/>
    </xf>
    <xf numFmtId="165" fontId="9" fillId="2" borderId="13" xfId="0" applyNumberFormat="1" applyFont="1" applyFill="1" applyBorder="1" applyAlignment="1">
      <alignment horizontal="center"/>
    </xf>
    <xf numFmtId="165" fontId="16" fillId="2" borderId="13" xfId="0" applyNumberFormat="1" applyFont="1" applyFill="1" applyBorder="1" applyAlignment="1">
      <alignment horizontal="center"/>
    </xf>
    <xf numFmtId="165" fontId="9" fillId="2" borderId="13" xfId="0" applyNumberFormat="1" applyFont="1" applyFill="1" applyBorder="1" applyAlignment="1">
      <alignment horizontal="right"/>
    </xf>
    <xf numFmtId="165" fontId="16" fillId="2" borderId="12" xfId="0" applyNumberFormat="1" applyFont="1" applyFill="1" applyBorder="1" applyAlignment="1">
      <alignment horizontal="right"/>
    </xf>
    <xf numFmtId="0" fontId="5" fillId="0" borderId="37" xfId="3" applyFont="1" applyFill="1" applyBorder="1" applyAlignment="1" applyProtection="1">
      <alignment horizontal="center" vertical="center"/>
    </xf>
    <xf numFmtId="0" fontId="5" fillId="2" borderId="29" xfId="0" applyFont="1" applyFill="1" applyBorder="1" applyAlignment="1">
      <alignment horizontal="center" vertical="center"/>
    </xf>
    <xf numFmtId="0" fontId="14" fillId="0" borderId="1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3" applyFont="1" applyFill="1" applyBorder="1" applyAlignment="1" applyProtection="1">
      <alignment horizontal="center" vertical="center"/>
    </xf>
    <xf numFmtId="0" fontId="5" fillId="0" borderId="31" xfId="0" applyFont="1" applyFill="1" applyBorder="1" applyAlignment="1">
      <alignment horizontal="center" vertical="center"/>
    </xf>
    <xf numFmtId="165" fontId="9" fillId="0" borderId="5" xfId="0" applyNumberFormat="1" applyFont="1" applyFill="1" applyBorder="1" applyAlignment="1">
      <alignment horizontal="center"/>
    </xf>
    <xf numFmtId="165" fontId="9" fillId="0" borderId="5" xfId="0" applyNumberFormat="1" applyFont="1" applyFill="1" applyBorder="1" applyAlignment="1">
      <alignment horizontal="right"/>
    </xf>
    <xf numFmtId="2" fontId="9" fillId="0" borderId="9" xfId="0" applyNumberFormat="1" applyFont="1" applyFill="1" applyBorder="1" applyAlignment="1">
      <alignment horizontal="right"/>
    </xf>
    <xf numFmtId="0" fontId="7" fillId="0" borderId="10" xfId="3" applyFont="1" applyFill="1" applyBorder="1" applyAlignment="1" applyProtection="1">
      <alignment horizontal="center" vertical="center"/>
    </xf>
    <xf numFmtId="0" fontId="5" fillId="0" borderId="27" xfId="0" applyFont="1" applyFill="1" applyBorder="1" applyAlignment="1">
      <alignment horizontal="center" vertical="center"/>
    </xf>
    <xf numFmtId="0" fontId="9" fillId="0" borderId="34" xfId="0" applyFont="1" applyFill="1" applyBorder="1" applyAlignment="1" applyProtection="1">
      <alignment horizontal="center"/>
      <protection locked="0"/>
    </xf>
    <xf numFmtId="2" fontId="9" fillId="0" borderId="40" xfId="0" applyNumberFormat="1" applyFont="1" applyFill="1" applyBorder="1" applyAlignment="1">
      <alignment horizontal="right"/>
    </xf>
    <xf numFmtId="0" fontId="7" fillId="2" borderId="1" xfId="3" applyFont="1" applyFill="1" applyBorder="1" applyAlignment="1" applyProtection="1">
      <alignment horizontal="center" vertical="center"/>
    </xf>
    <xf numFmtId="0" fontId="5" fillId="0" borderId="37" xfId="0" applyFont="1" applyFill="1" applyBorder="1" applyAlignment="1">
      <alignment horizontal="center" vertical="center"/>
    </xf>
    <xf numFmtId="0" fontId="9" fillId="0" borderId="10" xfId="0" applyFont="1" applyFill="1" applyBorder="1" applyAlignment="1" applyProtection="1">
      <alignment horizontal="center"/>
      <protection locked="0"/>
    </xf>
    <xf numFmtId="0" fontId="5" fillId="0" borderId="21" xfId="0" applyFont="1" applyFill="1" applyBorder="1" applyAlignment="1">
      <alignment horizontal="center" vertical="center"/>
    </xf>
    <xf numFmtId="2" fontId="9" fillId="0" borderId="3" xfId="0" applyNumberFormat="1" applyFont="1" applyFill="1" applyBorder="1" applyAlignment="1">
      <alignment horizontal="right"/>
    </xf>
    <xf numFmtId="0" fontId="5" fillId="0" borderId="31" xfId="3" applyFont="1" applyFill="1" applyBorder="1" applyAlignment="1" applyProtection="1">
      <alignment horizontal="center" vertical="center"/>
    </xf>
    <xf numFmtId="2" fontId="9" fillId="0" borderId="54" xfId="0" applyNumberFormat="1" applyFont="1" applyFill="1" applyBorder="1" applyAlignment="1">
      <alignment horizontal="right"/>
    </xf>
    <xf numFmtId="2" fontId="9" fillId="0" borderId="10" xfId="0" applyNumberFormat="1" applyFont="1" applyFill="1" applyBorder="1" applyAlignment="1">
      <alignment horizontal="right"/>
    </xf>
    <xf numFmtId="0" fontId="7" fillId="0" borderId="1" xfId="3" applyFont="1" applyFill="1" applyBorder="1" applyAlignment="1" applyProtection="1">
      <alignment horizontal="center" vertical="center"/>
    </xf>
    <xf numFmtId="0" fontId="9" fillId="0" borderId="1" xfId="0" applyFont="1" applyFill="1" applyBorder="1" applyAlignment="1" applyProtection="1">
      <alignment horizontal="center"/>
      <protection locked="0"/>
    </xf>
    <xf numFmtId="0" fontId="9" fillId="0" borderId="2" xfId="0" applyFont="1" applyFill="1" applyBorder="1" applyAlignment="1" applyProtection="1">
      <alignment horizontal="center"/>
      <protection locked="0"/>
    </xf>
    <xf numFmtId="2" fontId="9" fillId="0" borderId="1" xfId="0" applyNumberFormat="1" applyFont="1" applyFill="1" applyBorder="1" applyAlignment="1">
      <alignment horizontal="right"/>
    </xf>
    <xf numFmtId="0" fontId="7" fillId="0" borderId="57" xfId="0" applyFont="1" applyFill="1" applyBorder="1" applyAlignment="1">
      <alignment horizontal="center" vertical="center"/>
    </xf>
    <xf numFmtId="0" fontId="6" fillId="2" borderId="1" xfId="3" applyFont="1" applyFill="1" applyBorder="1" applyAlignment="1" applyProtection="1">
      <alignment horizontal="center" vertical="center"/>
    </xf>
    <xf numFmtId="0" fontId="9" fillId="2" borderId="37" xfId="3" applyFont="1" applyFill="1" applyBorder="1" applyAlignment="1" applyProtection="1">
      <alignment horizontal="center" vertical="center"/>
    </xf>
    <xf numFmtId="0" fontId="7" fillId="0" borderId="55" xfId="0" applyFont="1" applyFill="1" applyBorder="1" applyAlignment="1">
      <alignment horizontal="center" vertical="center"/>
    </xf>
    <xf numFmtId="0" fontId="7" fillId="0" borderId="58" xfId="0" applyFont="1" applyFill="1" applyBorder="1" applyAlignment="1">
      <alignment horizontal="center" vertical="center"/>
    </xf>
    <xf numFmtId="2" fontId="9" fillId="0" borderId="4" xfId="0" applyNumberFormat="1" applyFont="1" applyFill="1" applyBorder="1" applyAlignment="1">
      <alignment horizontal="right"/>
    </xf>
    <xf numFmtId="0" fontId="7" fillId="0" borderId="59" xfId="0" applyFont="1" applyFill="1" applyBorder="1" applyAlignment="1">
      <alignment horizontal="center" vertical="center"/>
    </xf>
    <xf numFmtId="0" fontId="5" fillId="0" borderId="1" xfId="0" applyFont="1" applyFill="1" applyBorder="1" applyAlignment="1" applyProtection="1">
      <alignment horizontal="center" vertical="top"/>
      <protection locked="0"/>
    </xf>
    <xf numFmtId="2" fontId="9" fillId="0" borderId="60" xfId="0" applyNumberFormat="1" applyFont="1" applyFill="1" applyBorder="1" applyAlignment="1">
      <alignment horizontal="right"/>
    </xf>
    <xf numFmtId="0" fontId="7" fillId="0" borderId="56" xfId="0" applyFont="1" applyFill="1" applyBorder="1" applyAlignment="1">
      <alignment horizontal="center" vertical="center"/>
    </xf>
    <xf numFmtId="2" fontId="5" fillId="2" borderId="33" xfId="0" applyNumberFormat="1" applyFont="1" applyFill="1" applyBorder="1" applyAlignment="1">
      <alignment horizontal="center" vertical="center"/>
    </xf>
    <xf numFmtId="0" fontId="9" fillId="0" borderId="33" xfId="0" applyFont="1" applyFill="1" applyBorder="1" applyAlignment="1" applyProtection="1">
      <alignment horizontal="center"/>
      <protection locked="0"/>
    </xf>
    <xf numFmtId="2" fontId="9" fillId="0" borderId="41" xfId="0" applyNumberFormat="1" applyFont="1" applyFill="1" applyBorder="1" applyAlignment="1">
      <alignment horizontal="right"/>
    </xf>
    <xf numFmtId="2" fontId="9" fillId="0" borderId="46" xfId="0" applyNumberFormat="1" applyFont="1" applyFill="1" applyBorder="1" applyAlignment="1">
      <alignment horizontal="right"/>
    </xf>
    <xf numFmtId="0" fontId="9" fillId="0" borderId="11" xfId="0" applyFont="1" applyFill="1" applyBorder="1" applyAlignment="1" applyProtection="1">
      <alignment horizontal="center"/>
      <protection locked="0"/>
    </xf>
    <xf numFmtId="2" fontId="9" fillId="0" borderId="39" xfId="0" applyNumberFormat="1" applyFont="1" applyFill="1" applyBorder="1" applyAlignment="1">
      <alignment horizontal="right"/>
    </xf>
    <xf numFmtId="0" fontId="15" fillId="0" borderId="37" xfId="0" applyFont="1" applyFill="1" applyBorder="1" applyAlignment="1">
      <alignment horizontal="center" vertical="center"/>
    </xf>
    <xf numFmtId="0" fontId="20" fillId="0" borderId="1"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protection locked="0"/>
    </xf>
    <xf numFmtId="0" fontId="7" fillId="0" borderId="26"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27" xfId="0" applyFont="1" applyFill="1" applyBorder="1" applyAlignment="1">
      <alignment horizontal="center" vertical="center"/>
    </xf>
    <xf numFmtId="0" fontId="17" fillId="0" borderId="36" xfId="0" applyFont="1" applyFill="1" applyBorder="1" applyAlignment="1">
      <alignment horizontal="center"/>
    </xf>
    <xf numFmtId="0" fontId="5" fillId="0" borderId="55" xfId="3" applyFont="1" applyFill="1" applyBorder="1" applyAlignment="1" applyProtection="1">
      <alignment horizontal="center" vertical="center"/>
    </xf>
    <xf numFmtId="0" fontId="5" fillId="0" borderId="56" xfId="3" applyFont="1" applyFill="1" applyBorder="1" applyAlignment="1" applyProtection="1">
      <alignment horizontal="center" vertical="center"/>
    </xf>
    <xf numFmtId="0" fontId="5" fillId="0" borderId="26" xfId="0" applyFont="1" applyFill="1" applyBorder="1" applyAlignment="1">
      <alignment horizontal="center" vertical="center"/>
    </xf>
    <xf numFmtId="2" fontId="9" fillId="0" borderId="35" xfId="0" applyNumberFormat="1" applyFont="1" applyFill="1" applyBorder="1" applyAlignment="1">
      <alignment horizontal="right"/>
    </xf>
    <xf numFmtId="0" fontId="9" fillId="0" borderId="3" xfId="0" applyFont="1" applyFill="1" applyBorder="1" applyAlignment="1" applyProtection="1">
      <alignment horizontal="center"/>
      <protection locked="0"/>
    </xf>
    <xf numFmtId="2" fontId="9" fillId="0" borderId="68" xfId="0" applyNumberFormat="1" applyFont="1" applyFill="1" applyBorder="1" applyAlignment="1">
      <alignment horizontal="right"/>
    </xf>
    <xf numFmtId="0" fontId="7" fillId="0" borderId="55" xfId="3" applyFont="1" applyFill="1" applyBorder="1" applyAlignment="1" applyProtection="1">
      <alignment horizontal="center" vertical="center"/>
    </xf>
    <xf numFmtId="0" fontId="5" fillId="0" borderId="58" xfId="0" applyFont="1" applyFill="1" applyBorder="1" applyAlignment="1">
      <alignment horizontal="center" vertical="center"/>
    </xf>
    <xf numFmtId="2" fontId="9" fillId="0" borderId="70" xfId="0" applyNumberFormat="1" applyFont="1" applyFill="1" applyBorder="1" applyAlignment="1">
      <alignment horizontal="right"/>
    </xf>
    <xf numFmtId="0" fontId="9" fillId="0" borderId="4" xfId="0" applyFont="1" applyFill="1" applyBorder="1" applyAlignment="1" applyProtection="1">
      <alignment horizontal="center"/>
      <protection locked="0"/>
    </xf>
    <xf numFmtId="0" fontId="5" fillId="0" borderId="27" xfId="3" applyFont="1" applyFill="1" applyBorder="1" applyAlignment="1" applyProtection="1">
      <alignment horizontal="center" vertical="center"/>
    </xf>
    <xf numFmtId="0" fontId="7" fillId="0" borderId="2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165" fontId="9" fillId="0" borderId="18" xfId="0" applyNumberFormat="1" applyFont="1" applyFill="1" applyBorder="1" applyAlignment="1">
      <alignment horizontal="right"/>
    </xf>
    <xf numFmtId="0" fontId="9" fillId="0" borderId="1" xfId="0" applyFont="1" applyFill="1" applyBorder="1" applyAlignment="1" applyProtection="1">
      <alignment horizontal="center" vertical="center"/>
      <protection locked="0"/>
    </xf>
    <xf numFmtId="0" fontId="6" fillId="2" borderId="8" xfId="3" applyFont="1" applyFill="1" applyBorder="1" applyAlignment="1" applyProtection="1">
      <alignment horizontal="left" vertical="center"/>
    </xf>
    <xf numFmtId="49" fontId="7" fillId="0" borderId="26" xfId="0" applyNumberFormat="1" applyFont="1" applyFill="1" applyBorder="1" applyAlignment="1">
      <alignment horizontal="center" vertical="center"/>
    </xf>
    <xf numFmtId="49" fontId="7" fillId="0" borderId="27" xfId="0" applyNumberFormat="1" applyFont="1" applyFill="1" applyBorder="1" applyAlignment="1">
      <alignment horizontal="center" vertical="center"/>
    </xf>
    <xf numFmtId="0" fontId="5" fillId="0" borderId="72" xfId="0" applyFont="1" applyFill="1" applyBorder="1" applyAlignment="1">
      <alignment horizontal="center" vertical="center"/>
    </xf>
    <xf numFmtId="0" fontId="9" fillId="0" borderId="73" xfId="0" applyFont="1" applyFill="1" applyBorder="1" applyAlignment="1" applyProtection="1">
      <alignment horizontal="center"/>
      <protection locked="0"/>
    </xf>
    <xf numFmtId="2" fontId="9" fillId="0" borderId="74" xfId="0" applyNumberFormat="1" applyFont="1" applyFill="1" applyBorder="1" applyAlignment="1">
      <alignment horizontal="right"/>
    </xf>
    <xf numFmtId="0" fontId="9" fillId="0" borderId="34" xfId="0" applyFont="1" applyFill="1" applyBorder="1" applyAlignment="1">
      <alignment horizontal="center"/>
    </xf>
    <xf numFmtId="165" fontId="9" fillId="0" borderId="1" xfId="0" applyNumberFormat="1" applyFont="1" applyFill="1" applyBorder="1" applyAlignment="1">
      <alignment horizontal="center"/>
    </xf>
    <xf numFmtId="1" fontId="9" fillId="0" borderId="33" xfId="0" applyNumberFormat="1" applyFont="1" applyFill="1" applyBorder="1" applyAlignment="1" applyProtection="1">
      <alignment horizontal="center" vertical="center"/>
      <protection locked="0"/>
    </xf>
    <xf numFmtId="1" fontId="9" fillId="0" borderId="1" xfId="0" applyNumberFormat="1" applyFont="1" applyFill="1" applyBorder="1" applyAlignment="1" applyProtection="1">
      <alignment horizontal="center"/>
      <protection locked="0"/>
    </xf>
    <xf numFmtId="0" fontId="9" fillId="0" borderId="1" xfId="0" applyFont="1" applyFill="1" applyBorder="1" applyAlignment="1">
      <alignment horizontal="center"/>
    </xf>
    <xf numFmtId="1" fontId="9" fillId="0" borderId="1" xfId="0" applyNumberFormat="1" applyFont="1" applyFill="1" applyBorder="1" applyAlignment="1" applyProtection="1">
      <alignment horizontal="center" vertical="center"/>
      <protection locked="0"/>
    </xf>
    <xf numFmtId="0" fontId="5" fillId="0" borderId="59" xfId="0" applyFont="1" applyFill="1" applyBorder="1" applyAlignment="1">
      <alignment horizontal="center" vertical="center"/>
    </xf>
    <xf numFmtId="1" fontId="9" fillId="0" borderId="2" xfId="0" applyNumberFormat="1" applyFont="1" applyFill="1" applyBorder="1" applyAlignment="1" applyProtection="1">
      <alignment horizontal="center"/>
      <protection locked="0"/>
    </xf>
    <xf numFmtId="0" fontId="9" fillId="0" borderId="33" xfId="0" applyFont="1" applyFill="1" applyBorder="1" applyAlignment="1" applyProtection="1">
      <alignment horizontal="center" vertical="center"/>
      <protection locked="0"/>
    </xf>
    <xf numFmtId="0" fontId="5" fillId="0" borderId="28" xfId="0" applyFont="1" applyFill="1" applyBorder="1" applyAlignment="1">
      <alignment horizontal="center" vertical="center"/>
    </xf>
    <xf numFmtId="0" fontId="14" fillId="0" borderId="72" xfId="0" applyFont="1" applyFill="1" applyBorder="1" applyAlignment="1">
      <alignment horizontal="center" vertical="center"/>
    </xf>
    <xf numFmtId="165" fontId="9" fillId="0" borderId="47" xfId="0" applyNumberFormat="1" applyFont="1" applyFill="1" applyBorder="1" applyAlignment="1">
      <alignment horizontal="right"/>
    </xf>
    <xf numFmtId="1" fontId="3" fillId="0" borderId="1" xfId="0" applyNumberFormat="1" applyFont="1" applyFill="1" applyBorder="1" applyAlignment="1" applyProtection="1">
      <alignment horizontal="center"/>
      <protection locked="0"/>
    </xf>
    <xf numFmtId="1" fontId="16" fillId="0" borderId="1" xfId="0" applyNumberFormat="1" applyFont="1" applyFill="1" applyBorder="1" applyAlignment="1" applyProtection="1">
      <alignment horizontal="center"/>
      <protection locked="0"/>
    </xf>
    <xf numFmtId="1" fontId="16" fillId="0" borderId="2" xfId="0" applyNumberFormat="1" applyFont="1" applyFill="1" applyBorder="1" applyAlignment="1" applyProtection="1">
      <alignment horizontal="center"/>
      <protection locked="0"/>
    </xf>
    <xf numFmtId="0" fontId="3" fillId="0" borderId="1" xfId="0" applyFont="1" applyFill="1" applyBorder="1" applyAlignment="1" applyProtection="1">
      <alignment horizontal="center" vertical="center"/>
      <protection locked="0"/>
    </xf>
    <xf numFmtId="2" fontId="9" fillId="0" borderId="3" xfId="0" applyNumberFormat="1" applyFont="1" applyFill="1" applyBorder="1" applyAlignment="1">
      <alignment horizontal="right" vertical="center"/>
    </xf>
    <xf numFmtId="2" fontId="9" fillId="0" borderId="4" xfId="0" applyNumberFormat="1" applyFont="1" applyFill="1" applyBorder="1" applyAlignment="1">
      <alignment horizontal="right" vertical="center"/>
    </xf>
    <xf numFmtId="165" fontId="9" fillId="0" borderId="2" xfId="0" applyNumberFormat="1" applyFont="1" applyFill="1" applyBorder="1" applyAlignment="1">
      <alignment horizontal="center"/>
    </xf>
    <xf numFmtId="165" fontId="9" fillId="0" borderId="2" xfId="0" applyNumberFormat="1" applyFont="1" applyFill="1" applyBorder="1" applyAlignment="1">
      <alignment horizontal="right"/>
    </xf>
    <xf numFmtId="165" fontId="9" fillId="0" borderId="18" xfId="0" applyNumberFormat="1" applyFont="1" applyFill="1" applyBorder="1" applyAlignment="1">
      <alignment horizontal="center"/>
    </xf>
    <xf numFmtId="0" fontId="17" fillId="0" borderId="59" xfId="0" applyFont="1" applyFill="1" applyBorder="1" applyAlignment="1">
      <alignment horizontal="center"/>
    </xf>
    <xf numFmtId="2" fontId="9" fillId="0" borderId="41" xfId="0" applyNumberFormat="1" applyFont="1" applyFill="1" applyBorder="1" applyAlignment="1">
      <alignment horizontal="right" vertical="center"/>
    </xf>
    <xf numFmtId="2" fontId="9" fillId="0" borderId="47" xfId="0" applyNumberFormat="1" applyFont="1" applyFill="1" applyBorder="1" applyAlignment="1">
      <alignment horizontal="right" vertical="center"/>
    </xf>
    <xf numFmtId="0" fontId="7" fillId="0" borderId="37" xfId="3" applyFont="1" applyFill="1" applyBorder="1" applyAlignment="1">
      <alignment horizontal="center"/>
    </xf>
    <xf numFmtId="0" fontId="7" fillId="0" borderId="26" xfId="3" applyFont="1" applyFill="1" applyBorder="1" applyAlignment="1">
      <alignment horizontal="center"/>
    </xf>
    <xf numFmtId="0" fontId="7" fillId="0" borderId="37" xfId="3" applyFont="1" applyFill="1" applyBorder="1" applyAlignment="1" applyProtection="1">
      <alignment horizontal="center" vertical="center"/>
    </xf>
    <xf numFmtId="0" fontId="9" fillId="0" borderId="34" xfId="0" applyFont="1" applyFill="1" applyBorder="1" applyAlignment="1" applyProtection="1">
      <alignment horizontal="center" vertical="center"/>
      <protection locked="0"/>
    </xf>
    <xf numFmtId="16" fontId="7" fillId="0" borderId="26" xfId="0" quotePrefix="1" applyNumberFormat="1" applyFont="1" applyFill="1" applyBorder="1" applyAlignment="1">
      <alignment horizontal="center" vertical="center"/>
    </xf>
    <xf numFmtId="0" fontId="7" fillId="0" borderId="37" xfId="0" quotePrefix="1" applyFont="1" applyFill="1" applyBorder="1" applyAlignment="1">
      <alignment horizontal="center" vertical="center"/>
    </xf>
    <xf numFmtId="0" fontId="9" fillId="0" borderId="0" xfId="0" applyFont="1" applyFill="1" applyBorder="1" applyAlignment="1" applyProtection="1">
      <alignment horizontal="center"/>
      <protection locked="0"/>
    </xf>
    <xf numFmtId="49" fontId="7" fillId="0" borderId="37" xfId="0" applyNumberFormat="1" applyFont="1" applyFill="1" applyBorder="1" applyAlignment="1">
      <alignment horizontal="center" vertical="center"/>
    </xf>
    <xf numFmtId="0" fontId="3" fillId="0" borderId="34" xfId="0" applyFont="1" applyFill="1" applyBorder="1" applyAlignment="1" applyProtection="1">
      <alignment horizontal="center" vertical="center"/>
      <protection locked="0"/>
    </xf>
    <xf numFmtId="0" fontId="0" fillId="0" borderId="0" xfId="0" applyFill="1" applyBorder="1"/>
    <xf numFmtId="0" fontId="3" fillId="0" borderId="0" xfId="0" applyFont="1" applyFill="1" applyBorder="1" applyAlignment="1">
      <alignment horizontal="left" vertical="center"/>
    </xf>
    <xf numFmtId="2" fontId="5" fillId="2" borderId="42" xfId="0" applyNumberFormat="1" applyFont="1" applyFill="1" applyBorder="1" applyAlignment="1">
      <alignment horizontal="center"/>
    </xf>
    <xf numFmtId="0" fontId="5" fillId="2" borderId="13" xfId="0" applyFont="1" applyFill="1" applyBorder="1" applyAlignment="1">
      <alignment horizontal="center"/>
    </xf>
    <xf numFmtId="2" fontId="5" fillId="2" borderId="13" xfId="0" applyNumberFormat="1" applyFont="1" applyFill="1" applyBorder="1" applyAlignment="1">
      <alignment horizontal="center"/>
    </xf>
    <xf numFmtId="0" fontId="5" fillId="2" borderId="13" xfId="0" applyFont="1" applyFill="1" applyBorder="1" applyAlignment="1">
      <alignment horizontal="center" vertical="center"/>
    </xf>
    <xf numFmtId="2" fontId="5" fillId="2" borderId="12" xfId="0" applyNumberFormat="1" applyFont="1" applyFill="1" applyBorder="1" applyAlignment="1">
      <alignment horizontal="center"/>
    </xf>
    <xf numFmtId="0" fontId="3" fillId="0" borderId="2" xfId="0" applyFont="1" applyFill="1" applyBorder="1" applyAlignment="1" applyProtection="1">
      <alignment horizontal="center" vertical="center"/>
      <protection locked="0"/>
    </xf>
    <xf numFmtId="0" fontId="7" fillId="0" borderId="31" xfId="0" applyFont="1" applyFill="1" applyBorder="1" applyAlignment="1">
      <alignment horizontal="center" vertical="center"/>
    </xf>
    <xf numFmtId="0" fontId="5" fillId="0" borderId="37" xfId="3" applyFont="1" applyFill="1" applyBorder="1" applyAlignment="1">
      <alignment horizontal="center"/>
    </xf>
    <xf numFmtId="0" fontId="5" fillId="2" borderId="37" xfId="3" applyFont="1" applyFill="1" applyBorder="1" applyAlignment="1">
      <alignment horizontal="center"/>
    </xf>
    <xf numFmtId="0" fontId="9" fillId="2" borderId="37" xfId="3" applyFont="1" applyFill="1" applyBorder="1" applyAlignment="1">
      <alignment horizontal="center"/>
    </xf>
    <xf numFmtId="2" fontId="10" fillId="2" borderId="24" xfId="0" applyNumberFormat="1" applyFont="1" applyFill="1" applyBorder="1" applyAlignment="1">
      <alignment horizontal="center" vertical="center"/>
    </xf>
    <xf numFmtId="2" fontId="10" fillId="2" borderId="25" xfId="0" applyNumberFormat="1" applyFont="1" applyFill="1" applyBorder="1" applyAlignment="1" applyProtection="1">
      <alignment horizontal="center" vertical="center"/>
      <protection locked="0"/>
    </xf>
    <xf numFmtId="0" fontId="9" fillId="0" borderId="37" xfId="0" applyFont="1" applyFill="1" applyBorder="1" applyAlignment="1">
      <alignment horizontal="left" vertical="center"/>
    </xf>
    <xf numFmtId="0" fontId="7" fillId="0" borderId="29" xfId="3" applyFont="1" applyFill="1" applyBorder="1" applyAlignment="1" applyProtection="1">
      <alignment horizontal="center" vertical="center"/>
    </xf>
    <xf numFmtId="0" fontId="9" fillId="0" borderId="30" xfId="0" applyFont="1" applyFill="1" applyBorder="1" applyAlignment="1" applyProtection="1">
      <alignment horizontal="center"/>
      <protection locked="0"/>
    </xf>
    <xf numFmtId="0" fontId="0" fillId="0" borderId="0" xfId="0" applyBorder="1"/>
    <xf numFmtId="0" fontId="7" fillId="2" borderId="37" xfId="3" applyFont="1" applyFill="1" applyBorder="1" applyAlignment="1">
      <alignment horizontal="center"/>
    </xf>
    <xf numFmtId="0" fontId="6" fillId="2" borderId="37" xfId="3" applyFont="1" applyFill="1" applyBorder="1" applyAlignment="1">
      <alignment horizontal="center"/>
    </xf>
    <xf numFmtId="1" fontId="3" fillId="0" borderId="1" xfId="0" applyNumberFormat="1" applyFont="1" applyFill="1" applyBorder="1" applyAlignment="1" applyProtection="1">
      <alignment horizontal="center" vertical="center"/>
      <protection locked="0"/>
    </xf>
    <xf numFmtId="0" fontId="6" fillId="2" borderId="58" xfId="3" applyFont="1" applyFill="1" applyBorder="1" applyAlignment="1">
      <alignment horizontal="center"/>
    </xf>
    <xf numFmtId="1" fontId="0" fillId="0" borderId="1" xfId="0" applyNumberFormat="1" applyFill="1" applyBorder="1" applyAlignment="1" applyProtection="1">
      <alignment horizontal="center"/>
      <protection locked="0"/>
    </xf>
    <xf numFmtId="0" fontId="6" fillId="0" borderId="37" xfId="0" applyFont="1" applyFill="1" applyBorder="1" applyAlignment="1">
      <alignment horizontal="center" vertical="center"/>
    </xf>
    <xf numFmtId="165" fontId="9" fillId="0" borderId="76" xfId="0" applyNumberFormat="1" applyFont="1" applyFill="1" applyBorder="1" applyAlignment="1">
      <alignment horizontal="center"/>
    </xf>
    <xf numFmtId="0" fontId="5" fillId="0" borderId="31" xfId="3" applyFont="1" applyFill="1" applyBorder="1" applyAlignment="1">
      <alignment horizontal="center"/>
    </xf>
    <xf numFmtId="0" fontId="7" fillId="0" borderId="58" xfId="3" applyFont="1" applyFill="1" applyBorder="1" applyAlignment="1" applyProtection="1">
      <alignment horizontal="center" vertical="center"/>
    </xf>
    <xf numFmtId="0" fontId="5" fillId="0" borderId="27" xfId="3" applyFont="1" applyFill="1" applyBorder="1" applyAlignment="1">
      <alignment horizontal="center"/>
    </xf>
    <xf numFmtId="49" fontId="7" fillId="0" borderId="58"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0" fontId="5" fillId="0" borderId="38" xfId="3" applyFont="1" applyFill="1" applyBorder="1" applyAlignment="1" applyProtection="1">
      <alignment horizontal="center" vertical="center"/>
    </xf>
    <xf numFmtId="0" fontId="7" fillId="0" borderId="56" xfId="3" applyFont="1" applyFill="1" applyBorder="1" applyAlignment="1" applyProtection="1">
      <alignment horizontal="center" vertical="center"/>
    </xf>
    <xf numFmtId="0" fontId="5" fillId="0" borderId="45" xfId="3" applyFont="1" applyFill="1" applyBorder="1" applyAlignment="1" applyProtection="1">
      <alignment horizontal="center" vertical="center"/>
    </xf>
    <xf numFmtId="0" fontId="7" fillId="0" borderId="45" xfId="0" applyFont="1" applyFill="1" applyBorder="1" applyAlignment="1">
      <alignment horizontal="center" vertical="center"/>
    </xf>
    <xf numFmtId="0" fontId="7" fillId="0" borderId="38" xfId="0" applyFont="1" applyFill="1" applyBorder="1" applyAlignment="1">
      <alignment horizontal="center" vertical="center"/>
    </xf>
    <xf numFmtId="0" fontId="6" fillId="0" borderId="58" xfId="3" applyFont="1" applyFill="1" applyBorder="1" applyAlignment="1">
      <alignment horizontal="center"/>
    </xf>
    <xf numFmtId="2" fontId="9" fillId="0" borderId="46" xfId="0" applyNumberFormat="1" applyFont="1" applyFill="1" applyBorder="1" applyAlignment="1">
      <alignment horizontal="right" vertical="center"/>
    </xf>
    <xf numFmtId="0" fontId="16" fillId="0" borderId="1" xfId="0" applyFont="1" applyFill="1" applyBorder="1" applyAlignment="1" applyProtection="1">
      <alignment horizontal="center"/>
      <protection locked="0"/>
    </xf>
    <xf numFmtId="2" fontId="9" fillId="0" borderId="40" xfId="0" applyNumberFormat="1" applyFont="1" applyFill="1" applyBorder="1" applyAlignment="1">
      <alignment horizontal="right" vertical="center"/>
    </xf>
    <xf numFmtId="16" fontId="7" fillId="0" borderId="37" xfId="0" applyNumberFormat="1" applyFont="1" applyFill="1" applyBorder="1" applyAlignment="1">
      <alignment horizontal="center" vertical="center"/>
    </xf>
    <xf numFmtId="16" fontId="7" fillId="0" borderId="27" xfId="0" applyNumberFormat="1" applyFont="1" applyFill="1" applyBorder="1" applyAlignment="1">
      <alignment horizontal="center" vertical="center"/>
    </xf>
    <xf numFmtId="17" fontId="7" fillId="0" borderId="37" xfId="3" applyNumberFormat="1" applyFont="1" applyFill="1" applyBorder="1" applyAlignment="1" applyProtection="1">
      <alignment horizontal="center" vertical="center"/>
    </xf>
    <xf numFmtId="0" fontId="5" fillId="2" borderId="61" xfId="0" applyFont="1" applyFill="1" applyBorder="1" applyAlignment="1">
      <alignment horizontal="center" vertical="center"/>
    </xf>
    <xf numFmtId="49" fontId="7" fillId="0" borderId="26" xfId="3" applyNumberFormat="1" applyFont="1" applyFill="1" applyBorder="1" applyAlignment="1" applyProtection="1">
      <alignment horizontal="center" vertical="center"/>
    </xf>
    <xf numFmtId="49" fontId="7" fillId="0" borderId="37" xfId="3" applyNumberFormat="1" applyFont="1" applyFill="1" applyBorder="1" applyAlignment="1" applyProtection="1">
      <alignment horizontal="center" vertical="center"/>
    </xf>
    <xf numFmtId="49" fontId="7" fillId="0" borderId="27" xfId="3" applyNumberFormat="1" applyFont="1" applyFill="1" applyBorder="1" applyAlignment="1" applyProtection="1">
      <alignment horizontal="center" vertical="center"/>
    </xf>
    <xf numFmtId="0" fontId="5" fillId="0" borderId="58" xfId="3" applyFont="1" applyFill="1" applyBorder="1" applyAlignment="1" applyProtection="1">
      <alignment horizontal="center" vertical="center"/>
    </xf>
    <xf numFmtId="0" fontId="7" fillId="0" borderId="26" xfId="3" applyNumberFormat="1" applyFont="1" applyFill="1" applyBorder="1" applyAlignment="1" applyProtection="1">
      <alignment horizontal="center" vertical="center"/>
    </xf>
    <xf numFmtId="1" fontId="9" fillId="0" borderId="33" xfId="0" applyNumberFormat="1" applyFont="1" applyFill="1" applyBorder="1" applyAlignment="1" applyProtection="1">
      <alignment horizontal="center"/>
      <protection locked="0"/>
    </xf>
    <xf numFmtId="0" fontId="7" fillId="0" borderId="37" xfId="3" applyNumberFormat="1" applyFont="1" applyFill="1" applyBorder="1" applyAlignment="1" applyProtection="1">
      <alignment horizontal="center" vertical="center"/>
    </xf>
    <xf numFmtId="1" fontId="9" fillId="0" borderId="1" xfId="3" applyNumberFormat="1" applyFont="1" applyFill="1" applyBorder="1" applyAlignment="1" applyProtection="1">
      <alignment horizontal="center" vertical="center"/>
      <protection locked="0"/>
    </xf>
    <xf numFmtId="1" fontId="9" fillId="0" borderId="0" xfId="0" applyNumberFormat="1" applyFont="1" applyFill="1" applyBorder="1" applyAlignment="1" applyProtection="1">
      <alignment horizontal="center"/>
      <protection locked="0"/>
    </xf>
    <xf numFmtId="0" fontId="7" fillId="0" borderId="75" xfId="0" applyNumberFormat="1" applyFont="1" applyFill="1" applyBorder="1" applyAlignment="1">
      <alignment horizontal="center" vertical="center"/>
    </xf>
    <xf numFmtId="0" fontId="5" fillId="0" borderId="26" xfId="0" applyNumberFormat="1" applyFont="1" applyFill="1" applyBorder="1" applyAlignment="1">
      <alignment horizontal="center"/>
    </xf>
    <xf numFmtId="0" fontId="5" fillId="0" borderId="37" xfId="0" applyNumberFormat="1" applyFont="1" applyFill="1" applyBorder="1" applyAlignment="1">
      <alignment horizontal="center"/>
    </xf>
    <xf numFmtId="0" fontId="5" fillId="0" borderId="27" xfId="0" applyNumberFormat="1" applyFont="1" applyFill="1" applyBorder="1" applyAlignment="1">
      <alignment horizontal="center" vertical="center"/>
    </xf>
    <xf numFmtId="1" fontId="9" fillId="0" borderId="34" xfId="0" applyNumberFormat="1" applyFont="1" applyFill="1" applyBorder="1" applyAlignment="1" applyProtection="1">
      <alignment horizontal="center"/>
      <protection locked="0"/>
    </xf>
    <xf numFmtId="165" fontId="9" fillId="0" borderId="13" xfId="0" applyNumberFormat="1" applyFont="1" applyFill="1" applyBorder="1" applyAlignment="1">
      <alignment horizontal="center"/>
    </xf>
    <xf numFmtId="0" fontId="7" fillId="0" borderId="31" xfId="3" applyNumberFormat="1" applyFont="1" applyFill="1" applyBorder="1" applyAlignment="1" applyProtection="1">
      <alignment horizontal="center" vertical="center"/>
    </xf>
    <xf numFmtId="1" fontId="9" fillId="0" borderId="10" xfId="0" applyNumberFormat="1" applyFont="1" applyFill="1" applyBorder="1" applyAlignment="1" applyProtection="1">
      <alignment horizontal="center" vertical="center"/>
      <protection locked="0"/>
    </xf>
    <xf numFmtId="0" fontId="7" fillId="0" borderId="58" xfId="3" applyNumberFormat="1" applyFont="1" applyFill="1" applyBorder="1" applyAlignment="1" applyProtection="1">
      <alignment horizontal="center" vertical="center"/>
    </xf>
    <xf numFmtId="1" fontId="9" fillId="0" borderId="10" xfId="0" applyNumberFormat="1" applyFont="1" applyFill="1" applyBorder="1" applyAlignment="1" applyProtection="1">
      <alignment horizontal="center"/>
      <protection locked="0"/>
    </xf>
    <xf numFmtId="0" fontId="5" fillId="2" borderId="24" xfId="3" applyFont="1" applyFill="1" applyBorder="1" applyAlignment="1" applyProtection="1">
      <alignment horizontal="left" vertical="center"/>
    </xf>
    <xf numFmtId="0" fontId="5" fillId="2" borderId="25" xfId="3" applyFont="1" applyFill="1" applyBorder="1" applyAlignment="1" applyProtection="1">
      <alignment horizontal="left" vertical="center"/>
    </xf>
    <xf numFmtId="0" fontId="28" fillId="0" borderId="33" xfId="0" applyFont="1" applyFill="1" applyBorder="1" applyAlignment="1" applyProtection="1">
      <alignment horizontal="center"/>
      <protection locked="0"/>
    </xf>
    <xf numFmtId="0" fontId="28" fillId="0" borderId="1" xfId="0" applyFont="1" applyFill="1" applyBorder="1" applyAlignment="1" applyProtection="1">
      <alignment horizontal="center"/>
      <protection locked="0"/>
    </xf>
    <xf numFmtId="0" fontId="28" fillId="0" borderId="34" xfId="0" applyFont="1" applyFill="1" applyBorder="1" applyAlignment="1" applyProtection="1">
      <alignment horizontal="center"/>
      <protection locked="0"/>
    </xf>
    <xf numFmtId="0" fontId="9" fillId="0" borderId="1" xfId="3" applyFont="1" applyFill="1" applyBorder="1" applyAlignment="1" applyProtection="1">
      <alignment horizontal="center" vertical="center"/>
      <protection locked="0"/>
    </xf>
    <xf numFmtId="2" fontId="9" fillId="0" borderId="47" xfId="0" applyNumberFormat="1" applyFont="1" applyFill="1" applyBorder="1" applyAlignment="1">
      <alignment horizontal="center"/>
    </xf>
    <xf numFmtId="0" fontId="3" fillId="0" borderId="10" xfId="0" applyFont="1" applyFill="1" applyBorder="1" applyAlignment="1" applyProtection="1">
      <alignment horizontal="center" vertical="center"/>
      <protection locked="0"/>
    </xf>
    <xf numFmtId="49" fontId="7" fillId="0" borderId="31" xfId="3" applyNumberFormat="1" applyFont="1" applyFill="1" applyBorder="1" applyAlignment="1" applyProtection="1">
      <alignment horizontal="center" vertical="center"/>
    </xf>
    <xf numFmtId="0" fontId="5" fillId="0" borderId="59" xfId="3" applyFont="1" applyFill="1" applyBorder="1" applyAlignment="1" applyProtection="1">
      <alignment horizontal="center" vertical="center"/>
    </xf>
    <xf numFmtId="0" fontId="15" fillId="0" borderId="31" xfId="0" applyFont="1" applyFill="1" applyBorder="1" applyAlignment="1">
      <alignment horizontal="center" vertical="center"/>
    </xf>
    <xf numFmtId="0" fontId="0" fillId="0" borderId="10" xfId="0" applyFont="1" applyFill="1" applyBorder="1" applyAlignment="1" applyProtection="1">
      <alignment horizontal="center"/>
      <protection locked="0"/>
    </xf>
    <xf numFmtId="2" fontId="9" fillId="0" borderId="6" xfId="0" applyNumberFormat="1" applyFont="1" applyFill="1" applyBorder="1" applyAlignment="1">
      <alignment horizontal="right"/>
    </xf>
    <xf numFmtId="0" fontId="5" fillId="0" borderId="2" xfId="3" applyFont="1" applyFill="1" applyBorder="1" applyAlignment="1" applyProtection="1">
      <alignment horizontal="center" vertical="center"/>
    </xf>
    <xf numFmtId="0" fontId="15" fillId="0" borderId="58" xfId="0" applyFont="1" applyFill="1" applyBorder="1" applyAlignment="1">
      <alignment horizontal="center" vertical="center"/>
    </xf>
    <xf numFmtId="0" fontId="19" fillId="0" borderId="2" xfId="0" applyFont="1" applyFill="1" applyBorder="1" applyAlignment="1" applyProtection="1">
      <alignment horizontal="center"/>
      <protection locked="0"/>
    </xf>
    <xf numFmtId="0" fontId="7" fillId="0" borderId="55" xfId="3" quotePrefix="1" applyFont="1" applyFill="1" applyBorder="1" applyAlignment="1" applyProtection="1">
      <alignment horizontal="center" vertical="center"/>
    </xf>
    <xf numFmtId="2" fontId="9" fillId="0" borderId="9" xfId="0" applyNumberFormat="1" applyFont="1" applyFill="1" applyBorder="1" applyAlignment="1">
      <alignment horizontal="right" vertical="center"/>
    </xf>
    <xf numFmtId="0" fontId="7" fillId="0" borderId="31" xfId="3" applyFont="1" applyFill="1" applyBorder="1" applyAlignment="1" applyProtection="1">
      <alignment horizontal="center" vertical="center"/>
    </xf>
    <xf numFmtId="0" fontId="17" fillId="0" borderId="79" xfId="0" applyFont="1" applyFill="1" applyBorder="1" applyAlignment="1">
      <alignment horizontal="center"/>
    </xf>
    <xf numFmtId="165" fontId="9" fillId="0" borderId="79" xfId="0" applyNumberFormat="1" applyFont="1" applyFill="1" applyBorder="1" applyAlignment="1">
      <alignment horizontal="center"/>
    </xf>
    <xf numFmtId="165" fontId="9" fillId="0" borderId="79" xfId="0" applyNumberFormat="1" applyFont="1" applyFill="1" applyBorder="1" applyAlignment="1">
      <alignment horizontal="right"/>
    </xf>
    <xf numFmtId="0" fontId="9" fillId="2" borderId="31" xfId="3" applyFont="1" applyFill="1" applyBorder="1" applyAlignment="1">
      <alignment horizontal="center"/>
    </xf>
    <xf numFmtId="0" fontId="9" fillId="0" borderId="1" xfId="0" applyFont="1" applyFill="1" applyBorder="1" applyAlignment="1" applyProtection="1">
      <alignment horizontal="center"/>
    </xf>
    <xf numFmtId="0" fontId="5" fillId="0" borderId="55" xfId="0" applyFont="1" applyFill="1" applyBorder="1" applyAlignment="1" applyProtection="1">
      <alignment horizontal="center" vertical="center"/>
    </xf>
    <xf numFmtId="2" fontId="9" fillId="0" borderId="47" xfId="0" applyNumberFormat="1" applyFont="1" applyFill="1" applyBorder="1" applyAlignment="1" applyProtection="1">
      <alignment horizontal="center"/>
    </xf>
    <xf numFmtId="0" fontId="7" fillId="0" borderId="55" xfId="0" applyFont="1" applyFill="1" applyBorder="1" applyAlignment="1" applyProtection="1">
      <alignment horizontal="center" vertical="center"/>
    </xf>
    <xf numFmtId="0" fontId="6" fillId="2" borderId="5" xfId="3" applyFont="1" applyFill="1" applyBorder="1" applyAlignment="1" applyProtection="1">
      <alignment horizontal="left" vertical="center"/>
    </xf>
    <xf numFmtId="0" fontId="7" fillId="0" borderId="32" xfId="0" applyNumberFormat="1" applyFont="1" applyFill="1" applyBorder="1" applyAlignment="1">
      <alignment horizontal="center" vertical="center"/>
    </xf>
    <xf numFmtId="0" fontId="5" fillId="0" borderId="28" xfId="3" applyFont="1" applyFill="1" applyBorder="1" applyAlignment="1" applyProtection="1">
      <alignment horizontal="center" vertical="center"/>
    </xf>
    <xf numFmtId="0" fontId="9" fillId="0" borderId="55" xfId="0" applyFont="1" applyFill="1" applyBorder="1" applyAlignment="1" applyProtection="1">
      <alignment horizontal="center"/>
      <protection locked="0"/>
    </xf>
    <xf numFmtId="1" fontId="9" fillId="0" borderId="73" xfId="0" applyNumberFormat="1" applyFont="1" applyFill="1" applyBorder="1" applyAlignment="1" applyProtection="1">
      <alignment horizontal="center"/>
      <protection locked="0"/>
    </xf>
    <xf numFmtId="0" fontId="5" fillId="0" borderId="10" xfId="3" applyFont="1" applyFill="1" applyBorder="1" applyAlignment="1" applyProtection="1">
      <alignment horizontal="center" vertical="center"/>
    </xf>
    <xf numFmtId="0" fontId="7" fillId="0" borderId="37" xfId="0" applyFont="1" applyFill="1" applyBorder="1" applyAlignment="1">
      <alignment horizontal="center"/>
    </xf>
    <xf numFmtId="0" fontId="7" fillId="0" borderId="27" xfId="0" applyFont="1" applyFill="1" applyBorder="1" applyAlignment="1">
      <alignment horizontal="center"/>
    </xf>
    <xf numFmtId="0" fontId="7" fillId="0" borderId="26" xfId="0" applyFont="1" applyFill="1" applyBorder="1" applyAlignment="1">
      <alignment horizontal="center"/>
    </xf>
    <xf numFmtId="0" fontId="5" fillId="0" borderId="8" xfId="3" applyFont="1" applyFill="1" applyBorder="1" applyAlignment="1" applyProtection="1">
      <alignment vertical="center"/>
      <protection locked="0"/>
    </xf>
    <xf numFmtId="0" fontId="7" fillId="0" borderId="81" xfId="0" applyFont="1" applyFill="1" applyBorder="1" applyAlignment="1">
      <alignment horizontal="center" vertical="center"/>
    </xf>
    <xf numFmtId="0" fontId="9" fillId="0" borderId="82" xfId="0" applyFont="1" applyFill="1" applyBorder="1" applyAlignment="1" applyProtection="1">
      <alignment horizontal="center"/>
      <protection locked="0"/>
    </xf>
    <xf numFmtId="2" fontId="9" fillId="0" borderId="83" xfId="0" applyNumberFormat="1" applyFont="1" applyFill="1" applyBorder="1" applyAlignment="1">
      <alignment horizontal="right"/>
    </xf>
    <xf numFmtId="0" fontId="32" fillId="0" borderId="84" xfId="0" applyFont="1" applyFill="1" applyBorder="1" applyAlignment="1" applyProtection="1">
      <alignment horizontal="center"/>
      <protection locked="0"/>
    </xf>
    <xf numFmtId="2" fontId="9" fillId="0" borderId="85" xfId="0" applyNumberFormat="1" applyFont="1" applyFill="1" applyBorder="1" applyAlignment="1">
      <alignment horizontal="right"/>
    </xf>
    <xf numFmtId="0" fontId="9" fillId="0" borderId="84" xfId="0" applyFont="1" applyFill="1" applyBorder="1" applyAlignment="1" applyProtection="1">
      <alignment horizontal="center"/>
      <protection locked="0"/>
    </xf>
    <xf numFmtId="0" fontId="3" fillId="0" borderId="84" xfId="0" applyFont="1" applyFill="1" applyBorder="1" applyAlignment="1" applyProtection="1">
      <alignment horizontal="center" vertical="center"/>
      <protection locked="0"/>
    </xf>
    <xf numFmtId="0" fontId="7" fillId="0" borderId="86" xfId="0" applyFont="1" applyFill="1" applyBorder="1" applyAlignment="1">
      <alignment horizontal="center" vertical="center"/>
    </xf>
    <xf numFmtId="0" fontId="9" fillId="0" borderId="87" xfId="0" applyFont="1" applyFill="1" applyBorder="1" applyAlignment="1" applyProtection="1">
      <alignment horizontal="center"/>
      <protection locked="0"/>
    </xf>
    <xf numFmtId="2" fontId="9" fillId="0" borderId="88" xfId="0" applyNumberFormat="1" applyFont="1" applyFill="1" applyBorder="1" applyAlignment="1">
      <alignment horizontal="right"/>
    </xf>
    <xf numFmtId="0" fontId="5" fillId="0" borderId="57" xfId="0" applyFont="1" applyFill="1" applyBorder="1" applyAlignment="1">
      <alignment horizontal="center"/>
    </xf>
    <xf numFmtId="0" fontId="7" fillId="0" borderId="57" xfId="3" applyFont="1" applyFill="1" applyBorder="1" applyAlignment="1">
      <alignment horizontal="center"/>
    </xf>
    <xf numFmtId="0" fontId="5" fillId="0" borderId="57" xfId="0" applyFont="1" applyFill="1" applyBorder="1" applyAlignment="1">
      <alignment horizontal="center" vertical="center"/>
    </xf>
    <xf numFmtId="0" fontId="9" fillId="0" borderId="84" xfId="0" applyFont="1" applyFill="1" applyBorder="1" applyAlignment="1" applyProtection="1">
      <alignment horizontal="center" vertical="center"/>
      <protection locked="0"/>
    </xf>
    <xf numFmtId="0" fontId="9" fillId="0" borderId="92" xfId="0" applyFont="1" applyFill="1" applyBorder="1" applyAlignment="1" applyProtection="1">
      <alignment horizontal="center"/>
      <protection locked="0"/>
    </xf>
    <xf numFmtId="0" fontId="3" fillId="0" borderId="87" xfId="0" applyFont="1" applyFill="1" applyBorder="1" applyAlignment="1" applyProtection="1">
      <alignment horizontal="center" vertical="center"/>
      <protection locked="0"/>
    </xf>
    <xf numFmtId="49" fontId="7" fillId="0" borderId="57" xfId="0" applyNumberFormat="1" applyFont="1" applyFill="1" applyBorder="1" applyAlignment="1">
      <alignment horizontal="center" vertical="center"/>
    </xf>
    <xf numFmtId="0" fontId="7" fillId="0" borderId="57" xfId="3" applyFont="1" applyFill="1" applyBorder="1" applyAlignment="1" applyProtection="1">
      <alignment horizontal="center" vertical="center"/>
    </xf>
    <xf numFmtId="0" fontId="3" fillId="0" borderId="95" xfId="0" applyFont="1" applyFill="1" applyBorder="1" applyAlignment="1">
      <alignment horizontal="left" vertical="center"/>
    </xf>
    <xf numFmtId="2" fontId="9" fillId="0" borderId="93" xfId="0" applyNumberFormat="1" applyFont="1" applyFill="1" applyBorder="1" applyAlignment="1">
      <alignment horizontal="right"/>
    </xf>
    <xf numFmtId="0" fontId="3" fillId="0" borderId="86" xfId="0" applyFont="1" applyFill="1" applyBorder="1" applyAlignment="1">
      <alignment horizontal="left" vertical="center"/>
    </xf>
    <xf numFmtId="2" fontId="9" fillId="0" borderId="96" xfId="0" applyNumberFormat="1" applyFont="1" applyFill="1" applyBorder="1" applyAlignment="1">
      <alignment horizontal="right"/>
    </xf>
    <xf numFmtId="2" fontId="9" fillId="0" borderId="92" xfId="0" applyNumberFormat="1" applyFont="1" applyFill="1" applyBorder="1" applyAlignment="1">
      <alignment horizontal="right"/>
    </xf>
    <xf numFmtId="0" fontId="5" fillId="0" borderId="86" xfId="3" applyFont="1" applyFill="1" applyBorder="1" applyAlignment="1" applyProtection="1">
      <alignment horizontal="center" vertical="center"/>
    </xf>
    <xf numFmtId="49" fontId="7" fillId="0" borderId="86" xfId="0" applyNumberFormat="1" applyFont="1" applyFill="1" applyBorder="1" applyAlignment="1">
      <alignment horizontal="center" vertical="center"/>
    </xf>
    <xf numFmtId="0" fontId="5" fillId="0" borderId="86" xfId="0" applyFont="1" applyFill="1" applyBorder="1" applyAlignment="1">
      <alignment horizontal="center" vertical="center"/>
    </xf>
    <xf numFmtId="0" fontId="9" fillId="0" borderId="84" xfId="3" applyFont="1" applyFill="1" applyBorder="1" applyAlignment="1" applyProtection="1">
      <alignment horizontal="center" vertical="center"/>
      <protection locked="0"/>
    </xf>
    <xf numFmtId="0" fontId="5" fillId="0" borderId="95" xfId="0" applyFont="1" applyFill="1" applyBorder="1" applyAlignment="1">
      <alignment horizontal="center" vertical="center"/>
    </xf>
    <xf numFmtId="0" fontId="9" fillId="0" borderId="87" xfId="0" applyFont="1" applyFill="1" applyBorder="1" applyAlignment="1" applyProtection="1">
      <alignment horizontal="center" vertical="center"/>
      <protection locked="0"/>
    </xf>
    <xf numFmtId="0" fontId="5" fillId="0" borderId="57" xfId="3" applyFont="1" applyFill="1" applyBorder="1" applyAlignment="1" applyProtection="1">
      <alignment horizontal="center" vertical="center"/>
    </xf>
    <xf numFmtId="1" fontId="9" fillId="0" borderId="87" xfId="0" applyNumberFormat="1" applyFont="1" applyFill="1" applyBorder="1" applyAlignment="1" applyProtection="1">
      <alignment horizontal="center"/>
      <protection locked="0"/>
    </xf>
    <xf numFmtId="0" fontId="5" fillId="0" borderId="81" xfId="3" applyFont="1" applyFill="1" applyBorder="1" applyAlignment="1" applyProtection="1">
      <alignment horizontal="center" vertical="center"/>
    </xf>
    <xf numFmtId="0" fontId="5" fillId="0" borderId="105" xfId="3" applyFont="1" applyFill="1" applyBorder="1" applyAlignment="1" applyProtection="1">
      <alignment horizontal="center" vertical="center"/>
    </xf>
    <xf numFmtId="2" fontId="7" fillId="0" borderId="81" xfId="0" applyNumberFormat="1" applyFont="1" applyFill="1" applyBorder="1" applyAlignment="1">
      <alignment horizontal="center"/>
    </xf>
    <xf numFmtId="1" fontId="3" fillId="0" borderId="82" xfId="0" applyNumberFormat="1" applyFont="1" applyFill="1" applyBorder="1" applyAlignment="1" applyProtection="1">
      <alignment horizontal="center"/>
      <protection locked="0"/>
    </xf>
    <xf numFmtId="0" fontId="5" fillId="0" borderId="105" xfId="0" applyFont="1" applyFill="1" applyBorder="1" applyAlignment="1">
      <alignment horizontal="center" vertical="center"/>
    </xf>
    <xf numFmtId="0" fontId="7" fillId="0" borderId="81" xfId="3" applyFont="1" applyFill="1" applyBorder="1" applyAlignment="1">
      <alignment horizontal="center"/>
    </xf>
    <xf numFmtId="0" fontId="5" fillId="0" borderId="81" xfId="0" applyFont="1" applyFill="1" applyBorder="1" applyAlignment="1">
      <alignment horizontal="center"/>
    </xf>
    <xf numFmtId="0" fontId="5" fillId="0" borderId="81" xfId="0" applyFont="1" applyFill="1" applyBorder="1" applyAlignment="1">
      <alignment horizontal="center" vertical="center"/>
    </xf>
    <xf numFmtId="0" fontId="30" fillId="2" borderId="18" xfId="3" applyFont="1" applyFill="1" applyBorder="1" applyAlignment="1" applyProtection="1">
      <alignment horizontal="left" vertical="center"/>
    </xf>
    <xf numFmtId="0" fontId="30" fillId="2" borderId="19" xfId="3" applyFont="1" applyFill="1" applyBorder="1" applyAlignment="1" applyProtection="1">
      <alignment horizontal="left" vertical="center"/>
    </xf>
    <xf numFmtId="0" fontId="30" fillId="2" borderId="36" xfId="3" applyFont="1" applyFill="1" applyBorder="1" applyAlignment="1" applyProtection="1">
      <alignment horizontal="left" vertical="center"/>
    </xf>
    <xf numFmtId="0" fontId="5" fillId="0" borderId="97" xfId="3" applyFont="1" applyFill="1" applyBorder="1" applyAlignment="1" applyProtection="1">
      <alignment horizontal="center" vertical="center"/>
    </xf>
    <xf numFmtId="49" fontId="7" fillId="0" borderId="95" xfId="0" applyNumberFormat="1" applyFont="1" applyFill="1" applyBorder="1" applyAlignment="1">
      <alignment horizontal="center" vertical="center"/>
    </xf>
    <xf numFmtId="0" fontId="5" fillId="0" borderId="97" xfId="0" applyFont="1" applyFill="1" applyBorder="1" applyAlignment="1">
      <alignment horizontal="center" vertical="center"/>
    </xf>
    <xf numFmtId="0" fontId="7" fillId="0" borderId="95" xfId="3" applyFont="1" applyFill="1" applyBorder="1" applyAlignment="1" applyProtection="1">
      <alignment horizontal="center" vertical="center"/>
    </xf>
    <xf numFmtId="0" fontId="9" fillId="0" borderId="98" xfId="0" applyFont="1" applyFill="1" applyBorder="1" applyAlignment="1" applyProtection="1">
      <alignment horizontal="center"/>
      <protection locked="0"/>
    </xf>
    <xf numFmtId="2" fontId="9" fillId="0" borderId="99" xfId="0" applyNumberFormat="1" applyFont="1" applyFill="1" applyBorder="1" applyAlignment="1">
      <alignment horizontal="right"/>
    </xf>
    <xf numFmtId="0" fontId="5" fillId="0" borderId="105" xfId="0" applyFont="1" applyFill="1" applyBorder="1" applyAlignment="1">
      <alignment horizontal="center"/>
    </xf>
    <xf numFmtId="0" fontId="7" fillId="0" borderId="81" xfId="3" applyFont="1" applyFill="1" applyBorder="1" applyAlignment="1" applyProtection="1">
      <alignment horizontal="center" vertical="center"/>
    </xf>
    <xf numFmtId="0" fontId="5" fillId="0" borderId="95" xfId="3" applyFont="1" applyFill="1" applyBorder="1" applyAlignment="1" applyProtection="1">
      <alignment horizontal="center" vertical="center"/>
    </xf>
    <xf numFmtId="49" fontId="7" fillId="0" borderId="114" xfId="0" applyNumberFormat="1" applyFont="1" applyFill="1" applyBorder="1" applyAlignment="1">
      <alignment horizontal="center" vertical="center"/>
    </xf>
    <xf numFmtId="0" fontId="9" fillId="0" borderId="119" xfId="0" applyFont="1" applyFill="1" applyBorder="1" applyAlignment="1" applyProtection="1">
      <alignment horizontal="center"/>
      <protection locked="0"/>
    </xf>
    <xf numFmtId="2" fontId="9" fillId="0" borderId="120" xfId="0" applyNumberFormat="1" applyFont="1" applyFill="1" applyBorder="1" applyAlignment="1">
      <alignment horizontal="right"/>
    </xf>
    <xf numFmtId="2" fontId="9" fillId="0" borderId="88" xfId="0" applyNumberFormat="1" applyFont="1" applyFill="1" applyBorder="1" applyAlignment="1">
      <alignment horizontal="right" vertical="center"/>
    </xf>
    <xf numFmtId="0" fontId="7" fillId="0" borderId="121" xfId="0" applyFont="1" applyFill="1" applyBorder="1" applyAlignment="1">
      <alignment horizontal="center" vertical="center"/>
    </xf>
    <xf numFmtId="165" fontId="9" fillId="0" borderId="5" xfId="0" applyNumberFormat="1" applyFont="1" applyFill="1" applyBorder="1" applyAlignment="1" applyProtection="1">
      <alignment horizontal="center"/>
    </xf>
    <xf numFmtId="49" fontId="7" fillId="0" borderId="81" xfId="0" applyNumberFormat="1" applyFont="1" applyFill="1" applyBorder="1" applyAlignment="1">
      <alignment horizontal="center" vertical="center"/>
    </xf>
    <xf numFmtId="0" fontId="9" fillId="0" borderId="82" xfId="0" applyFont="1" applyFill="1" applyBorder="1" applyAlignment="1" applyProtection="1">
      <alignment horizontal="center" vertical="center"/>
      <protection locked="0"/>
    </xf>
    <xf numFmtId="2" fontId="9" fillId="0" borderId="83" xfId="0" applyNumberFormat="1" applyFont="1" applyFill="1" applyBorder="1" applyAlignment="1">
      <alignment horizontal="right" vertical="center"/>
    </xf>
    <xf numFmtId="0" fontId="9" fillId="0" borderId="81" xfId="0" applyFont="1" applyFill="1" applyBorder="1" applyAlignment="1">
      <alignment horizontal="center" vertical="center"/>
    </xf>
    <xf numFmtId="2" fontId="9" fillId="0" borderId="122" xfId="0" applyNumberFormat="1" applyFont="1" applyFill="1" applyBorder="1" applyAlignment="1">
      <alignment horizontal="right"/>
    </xf>
    <xf numFmtId="49" fontId="5" fillId="0" borderId="37" xfId="0" applyNumberFormat="1" applyFont="1" applyFill="1" applyBorder="1" applyAlignment="1">
      <alignment horizontal="center" vertical="center"/>
    </xf>
    <xf numFmtId="49" fontId="9" fillId="0" borderId="31" xfId="0" applyNumberFormat="1" applyFont="1" applyFill="1" applyBorder="1" applyAlignment="1">
      <alignment horizontal="center" vertical="center"/>
    </xf>
    <xf numFmtId="49" fontId="9" fillId="0" borderId="28" xfId="0" applyNumberFormat="1" applyFont="1" applyFill="1" applyBorder="1" applyAlignment="1">
      <alignment horizontal="center" vertical="center"/>
    </xf>
    <xf numFmtId="0" fontId="37" fillId="0" borderId="37" xfId="3" applyFont="1" applyFill="1" applyBorder="1" applyAlignment="1" applyProtection="1">
      <alignment horizontal="center" vertical="center"/>
    </xf>
    <xf numFmtId="2" fontId="37" fillId="0" borderId="47" xfId="0" applyNumberFormat="1" applyFont="1" applyFill="1" applyBorder="1" applyAlignment="1">
      <alignment horizontal="right"/>
    </xf>
    <xf numFmtId="49" fontId="5" fillId="0" borderId="31" xfId="0" applyNumberFormat="1" applyFont="1" applyFill="1" applyBorder="1" applyAlignment="1">
      <alignment horizontal="center" vertical="center"/>
    </xf>
    <xf numFmtId="0" fontId="9" fillId="0" borderId="2" xfId="0" applyFont="1" applyFill="1" applyBorder="1" applyAlignment="1" applyProtection="1">
      <alignment horizontal="center" vertical="center"/>
      <protection locked="0"/>
    </xf>
    <xf numFmtId="0" fontId="6" fillId="0" borderId="31" xfId="3" applyFont="1" applyFill="1" applyBorder="1" applyAlignment="1" applyProtection="1">
      <alignment horizontal="center" vertical="center"/>
    </xf>
    <xf numFmtId="0" fontId="9" fillId="0" borderId="10" xfId="3" applyFont="1" applyFill="1" applyBorder="1" applyAlignment="1" applyProtection="1">
      <alignment horizontal="center" vertical="center"/>
      <protection locked="0"/>
    </xf>
    <xf numFmtId="2" fontId="9" fillId="0" borderId="54" xfId="3" applyNumberFormat="1" applyFont="1" applyFill="1" applyBorder="1" applyAlignment="1" applyProtection="1">
      <alignment horizontal="right" vertical="center"/>
    </xf>
    <xf numFmtId="1" fontId="3" fillId="0" borderId="10" xfId="0" applyNumberFormat="1" applyFont="1" applyFill="1" applyBorder="1" applyAlignment="1" applyProtection="1">
      <alignment horizontal="center" vertical="center"/>
      <protection locked="0"/>
    </xf>
    <xf numFmtId="0" fontId="9" fillId="0" borderId="124" xfId="0" applyFont="1" applyFill="1" applyBorder="1" applyAlignment="1" applyProtection="1">
      <alignment horizontal="center"/>
      <protection locked="0"/>
    </xf>
    <xf numFmtId="2" fontId="9" fillId="0" borderId="123" xfId="0" applyNumberFormat="1" applyFont="1" applyFill="1" applyBorder="1" applyAlignment="1">
      <alignment horizontal="right"/>
    </xf>
    <xf numFmtId="0" fontId="16" fillId="0" borderId="11" xfId="0" applyFont="1" applyFill="1" applyBorder="1" applyAlignment="1">
      <alignment horizontal="center"/>
    </xf>
    <xf numFmtId="0" fontId="16" fillId="0" borderId="70" xfId="0" applyFont="1" applyFill="1" applyBorder="1" applyAlignment="1">
      <alignment horizontal="center"/>
    </xf>
    <xf numFmtId="0" fontId="19" fillId="0" borderId="0" xfId="0" applyFont="1"/>
    <xf numFmtId="0" fontId="0" fillId="0" borderId="1" xfId="0" applyBorder="1"/>
    <xf numFmtId="2" fontId="9" fillId="0" borderId="130" xfId="0" applyNumberFormat="1" applyFont="1" applyFill="1" applyBorder="1" applyAlignment="1">
      <alignment horizontal="right"/>
    </xf>
    <xf numFmtId="0" fontId="9" fillId="0" borderId="129" xfId="0" applyFont="1" applyFill="1" applyBorder="1" applyAlignment="1" applyProtection="1">
      <alignment horizontal="center"/>
      <protection locked="0"/>
    </xf>
    <xf numFmtId="0" fontId="3" fillId="0" borderId="58" xfId="0" applyFont="1" applyFill="1" applyBorder="1" applyAlignment="1">
      <alignment horizontal="left" vertical="center"/>
    </xf>
    <xf numFmtId="165" fontId="9" fillId="0" borderId="133" xfId="0" applyNumberFormat="1" applyFont="1" applyFill="1" applyBorder="1" applyAlignment="1">
      <alignment horizontal="center"/>
    </xf>
    <xf numFmtId="165" fontId="9" fillId="0" borderId="134" xfId="0" applyNumberFormat="1" applyFont="1" applyFill="1" applyBorder="1" applyAlignment="1">
      <alignment horizontal="right"/>
    </xf>
    <xf numFmtId="0" fontId="9" fillId="0" borderId="58" xfId="0" applyFont="1" applyFill="1" applyBorder="1" applyAlignment="1">
      <alignment horizontal="left" vertical="center"/>
    </xf>
    <xf numFmtId="0" fontId="16" fillId="0" borderId="0" xfId="0" applyFont="1" applyFill="1" applyBorder="1" applyAlignment="1">
      <alignment horizontal="center"/>
    </xf>
    <xf numFmtId="0" fontId="9" fillId="0" borderId="136" xfId="0" applyFont="1" applyFill="1" applyBorder="1" applyAlignment="1" applyProtection="1">
      <alignment horizontal="center"/>
      <protection locked="0"/>
    </xf>
    <xf numFmtId="2" fontId="9" fillId="0" borderId="143" xfId="0" applyNumberFormat="1" applyFont="1" applyFill="1" applyBorder="1" applyAlignment="1">
      <alignment horizontal="right"/>
    </xf>
    <xf numFmtId="0" fontId="9" fillId="0" borderId="141" xfId="0" applyFont="1" applyFill="1" applyBorder="1" applyAlignment="1" applyProtection="1">
      <alignment horizontal="center"/>
      <protection locked="0"/>
    </xf>
    <xf numFmtId="2" fontId="9" fillId="0" borderId="142" xfId="0" applyNumberFormat="1" applyFont="1" applyFill="1" applyBorder="1" applyAlignment="1">
      <alignment horizontal="right"/>
    </xf>
    <xf numFmtId="0" fontId="39" fillId="0" borderId="148" xfId="3" applyFont="1" applyFill="1" applyBorder="1" applyAlignment="1" applyProtection="1">
      <alignment horizontal="center" vertical="center"/>
    </xf>
    <xf numFmtId="2" fontId="9" fillId="0" borderId="149" xfId="0" applyNumberFormat="1" applyFont="1" applyFill="1" applyBorder="1" applyAlignment="1">
      <alignment horizontal="right"/>
    </xf>
    <xf numFmtId="165" fontId="9" fillId="0" borderId="150" xfId="0" applyNumberFormat="1" applyFont="1" applyFill="1" applyBorder="1" applyAlignment="1">
      <alignment horizontal="center"/>
    </xf>
    <xf numFmtId="2" fontId="9" fillId="0" borderId="47" xfId="0" applyNumberFormat="1" applyFont="1" applyFill="1" applyBorder="1" applyAlignment="1" applyProtection="1">
      <alignment horizontal="right"/>
    </xf>
    <xf numFmtId="0" fontId="19" fillId="0" borderId="37" xfId="0" applyFont="1" applyBorder="1" applyAlignment="1">
      <alignment horizontal="center" wrapText="1"/>
    </xf>
    <xf numFmtId="0" fontId="16" fillId="0" borderId="1" xfId="0" applyFont="1" applyFill="1" applyBorder="1" applyAlignment="1" applyProtection="1">
      <alignment horizontal="center"/>
    </xf>
    <xf numFmtId="0" fontId="42" fillId="0" borderId="58" xfId="4" applyFont="1" applyFill="1" applyBorder="1" applyAlignment="1">
      <alignment horizontal="left"/>
    </xf>
    <xf numFmtId="0" fontId="16" fillId="0" borderId="2" xfId="0" applyFont="1" applyFill="1" applyBorder="1" applyAlignment="1" applyProtection="1">
      <alignment horizontal="center"/>
    </xf>
    <xf numFmtId="2" fontId="9" fillId="0" borderId="60" xfId="0" applyNumberFormat="1" applyFont="1" applyFill="1" applyBorder="1" applyAlignment="1">
      <alignment horizontal="center"/>
    </xf>
    <xf numFmtId="0" fontId="3" fillId="0" borderId="128" xfId="0" applyFont="1" applyFill="1" applyBorder="1" applyAlignment="1">
      <alignment horizontal="left" vertical="center"/>
    </xf>
    <xf numFmtId="0" fontId="9" fillId="0" borderId="55" xfId="0" applyFont="1" applyFill="1" applyBorder="1" applyAlignment="1" applyProtection="1">
      <alignment horizontal="left" vertical="center"/>
      <protection locked="0"/>
    </xf>
    <xf numFmtId="0" fontId="43" fillId="0" borderId="37" xfId="0" applyFont="1" applyFill="1" applyBorder="1" applyAlignment="1">
      <alignment vertical="center"/>
    </xf>
    <xf numFmtId="0" fontId="3" fillId="0" borderId="135" xfId="0" applyFont="1" applyFill="1" applyBorder="1" applyAlignment="1">
      <alignment horizontal="left" vertical="center"/>
    </xf>
    <xf numFmtId="165" fontId="9" fillId="0" borderId="150" xfId="0" applyNumberFormat="1" applyFont="1" applyFill="1" applyBorder="1" applyAlignment="1">
      <alignment horizontal="right"/>
    </xf>
    <xf numFmtId="165" fontId="9" fillId="0" borderId="1" xfId="0" applyNumberFormat="1" applyFont="1" applyFill="1" applyBorder="1" applyAlignment="1" applyProtection="1">
      <alignment horizontal="center"/>
      <protection locked="0"/>
    </xf>
    <xf numFmtId="0" fontId="3" fillId="0" borderId="132" xfId="0" applyFont="1" applyFill="1" applyBorder="1" applyAlignment="1" applyProtection="1">
      <alignment horizontal="center" vertical="center"/>
      <protection locked="0"/>
    </xf>
    <xf numFmtId="0" fontId="9" fillId="0" borderId="47" xfId="0" applyFont="1" applyFill="1" applyBorder="1" applyAlignment="1">
      <alignment horizontal="right"/>
    </xf>
    <xf numFmtId="2" fontId="9" fillId="0" borderId="149" xfId="0" applyNumberFormat="1" applyFont="1" applyFill="1" applyBorder="1" applyAlignment="1">
      <alignment horizontal="right" vertical="center"/>
    </xf>
    <xf numFmtId="0" fontId="3" fillId="0" borderId="129" xfId="0" applyFont="1" applyFill="1" applyBorder="1" applyAlignment="1" applyProtection="1">
      <alignment horizontal="center" vertical="center"/>
      <protection locked="0"/>
    </xf>
    <xf numFmtId="2" fontId="9" fillId="0" borderId="130" xfId="0" applyNumberFormat="1" applyFont="1" applyFill="1" applyBorder="1" applyAlignment="1">
      <alignment horizontal="right" vertical="center"/>
    </xf>
    <xf numFmtId="0" fontId="3" fillId="0" borderId="151" xfId="0" applyFont="1" applyFill="1" applyBorder="1" applyAlignment="1">
      <alignment horizontal="left" vertical="center"/>
    </xf>
    <xf numFmtId="0" fontId="9" fillId="0" borderId="152" xfId="0" applyFont="1" applyFill="1" applyBorder="1" applyAlignment="1" applyProtection="1">
      <alignment horizontal="center"/>
      <protection locked="0"/>
    </xf>
    <xf numFmtId="2" fontId="9" fillId="0" borderId="153" xfId="0" applyNumberFormat="1" applyFont="1" applyFill="1" applyBorder="1" applyAlignment="1">
      <alignment horizontal="right"/>
    </xf>
    <xf numFmtId="0" fontId="9" fillId="0" borderId="10" xfId="0" applyFont="1" applyFill="1" applyBorder="1" applyAlignment="1">
      <alignment horizontal="center"/>
    </xf>
    <xf numFmtId="2" fontId="9" fillId="0" borderId="9" xfId="0" applyNumberFormat="1" applyFont="1" applyFill="1" applyBorder="1" applyAlignment="1">
      <alignment horizontal="center"/>
    </xf>
    <xf numFmtId="0" fontId="44" fillId="2" borderId="20" xfId="0" applyFont="1" applyFill="1" applyBorder="1" applyAlignment="1">
      <alignment horizontal="left" vertical="top"/>
    </xf>
    <xf numFmtId="0" fontId="44" fillId="2" borderId="14" xfId="0" applyFont="1" applyFill="1" applyBorder="1" applyAlignment="1">
      <alignment horizontal="left" vertical="top"/>
    </xf>
    <xf numFmtId="0" fontId="9" fillId="0" borderId="128" xfId="0" applyFont="1" applyFill="1" applyBorder="1" applyAlignment="1">
      <alignment horizontal="left" vertical="center"/>
    </xf>
    <xf numFmtId="0" fontId="9" fillId="0" borderId="131" xfId="0" applyFont="1" applyFill="1" applyBorder="1" applyAlignment="1">
      <alignment horizontal="left" vertical="center"/>
    </xf>
    <xf numFmtId="0" fontId="44" fillId="2" borderId="0" xfId="0" applyFont="1" applyFill="1" applyBorder="1" applyAlignment="1">
      <alignment horizontal="left" vertical="top"/>
    </xf>
    <xf numFmtId="0" fontId="44" fillId="2" borderId="22" xfId="0" applyFont="1" applyFill="1" applyBorder="1" applyAlignment="1">
      <alignment horizontal="left" vertical="top"/>
    </xf>
    <xf numFmtId="0" fontId="44" fillId="2" borderId="24" xfId="0" applyFont="1" applyFill="1" applyBorder="1" applyAlignment="1">
      <alignment horizontal="left" vertical="top"/>
    </xf>
    <xf numFmtId="0" fontId="44" fillId="2" borderId="25" xfId="0" applyFont="1" applyFill="1" applyBorder="1" applyAlignment="1">
      <alignment horizontal="left" vertical="top"/>
    </xf>
    <xf numFmtId="0" fontId="5" fillId="0" borderId="0" xfId="0" applyFont="1" applyFill="1" applyAlignment="1">
      <alignment horizontal="center" vertical="center"/>
    </xf>
    <xf numFmtId="0" fontId="9" fillId="0" borderId="0" xfId="0" applyFont="1" applyFill="1" applyAlignment="1">
      <alignment horizontal="center"/>
    </xf>
    <xf numFmtId="2" fontId="9" fillId="0" borderId="0" xfId="0" applyNumberFormat="1" applyFont="1" applyFill="1" applyAlignment="1">
      <alignment horizontal="center"/>
    </xf>
    <xf numFmtId="0" fontId="16" fillId="0" borderId="0" xfId="0" applyFont="1" applyFill="1" applyAlignment="1">
      <alignment horizontal="center"/>
    </xf>
    <xf numFmtId="2" fontId="5" fillId="2" borderId="11" xfId="0" applyNumberFormat="1" applyFont="1" applyFill="1" applyBorder="1" applyAlignment="1">
      <alignment horizontal="left"/>
    </xf>
    <xf numFmtId="0" fontId="3" fillId="0" borderId="1" xfId="0" applyFont="1" applyFill="1" applyBorder="1" applyAlignment="1" applyProtection="1">
      <alignment horizontal="center"/>
      <protection locked="0"/>
    </xf>
    <xf numFmtId="0" fontId="3" fillId="0" borderId="37" xfId="0" applyFont="1" applyFill="1" applyBorder="1" applyAlignment="1">
      <alignment horizontal="left"/>
    </xf>
    <xf numFmtId="2" fontId="3" fillId="0" borderId="1" xfId="0" applyNumberFormat="1" applyFont="1" applyFill="1" applyBorder="1" applyAlignment="1">
      <alignment horizontal="right"/>
    </xf>
    <xf numFmtId="0" fontId="3" fillId="0" borderId="1" xfId="0" applyFont="1" applyFill="1" applyBorder="1" applyAlignment="1" applyProtection="1">
      <alignment horizontal="center"/>
    </xf>
    <xf numFmtId="0" fontId="3" fillId="0" borderId="1" xfId="0" applyNumberFormat="1" applyFont="1" applyFill="1" applyBorder="1" applyAlignment="1" applyProtection="1">
      <alignment horizontal="center"/>
      <protection locked="0"/>
    </xf>
    <xf numFmtId="2" fontId="3" fillId="0" borderId="1" xfId="0" applyNumberFormat="1" applyFont="1" applyFill="1" applyBorder="1" applyAlignment="1">
      <alignment horizontal="right" vertical="center"/>
    </xf>
    <xf numFmtId="0" fontId="3" fillId="0" borderId="2" xfId="0" applyNumberFormat="1" applyFont="1" applyFill="1" applyBorder="1" applyAlignment="1" applyProtection="1">
      <alignment horizontal="center"/>
      <protection locked="0"/>
    </xf>
    <xf numFmtId="2" fontId="3" fillId="0" borderId="2" xfId="0" applyNumberFormat="1" applyFont="1" applyFill="1" applyBorder="1" applyAlignment="1">
      <alignment horizontal="right" vertical="center"/>
    </xf>
    <xf numFmtId="165" fontId="3" fillId="0" borderId="5" xfId="0" applyNumberFormat="1" applyFont="1" applyFill="1" applyBorder="1" applyAlignment="1">
      <alignment horizontal="center"/>
    </xf>
    <xf numFmtId="0" fontId="3" fillId="0" borderId="2" xfId="0" applyFont="1" applyFill="1" applyBorder="1" applyAlignment="1" applyProtection="1">
      <alignment horizontal="center"/>
      <protection locked="0"/>
    </xf>
    <xf numFmtId="165" fontId="3" fillId="0" borderId="15" xfId="1" applyNumberFormat="1" applyFont="1" applyFill="1" applyBorder="1" applyAlignment="1">
      <alignment horizontal="center" vertical="center"/>
    </xf>
    <xf numFmtId="0" fontId="3" fillId="0" borderId="2" xfId="0" applyNumberFormat="1" applyFont="1" applyFill="1" applyBorder="1" applyAlignment="1" applyProtection="1">
      <alignment horizontal="center" vertical="center"/>
      <protection locked="0"/>
    </xf>
    <xf numFmtId="0" fontId="3" fillId="0" borderId="1" xfId="3" applyNumberFormat="1" applyFont="1" applyFill="1" applyBorder="1" applyAlignment="1" applyProtection="1">
      <alignment horizontal="center"/>
      <protection locked="0"/>
    </xf>
    <xf numFmtId="2" fontId="3" fillId="0" borderId="3" xfId="0" applyNumberFormat="1" applyFont="1" applyFill="1" applyBorder="1" applyAlignment="1">
      <alignment horizontal="right"/>
    </xf>
    <xf numFmtId="165" fontId="3" fillId="0" borderId="15" xfId="0" applyNumberFormat="1" applyFont="1" applyFill="1" applyBorder="1" applyAlignment="1">
      <alignment horizontal="center" vertical="center"/>
    </xf>
    <xf numFmtId="0" fontId="3" fillId="0" borderId="2" xfId="3" applyNumberFormat="1" applyFont="1" applyFill="1" applyBorder="1" applyAlignment="1" applyProtection="1">
      <alignment horizontal="center"/>
      <protection locked="0"/>
    </xf>
    <xf numFmtId="0" fontId="20" fillId="0" borderId="37" xfId="0" applyFont="1" applyFill="1" applyBorder="1" applyAlignment="1">
      <alignment horizontal="left"/>
    </xf>
    <xf numFmtId="2" fontId="3" fillId="0" borderId="3" xfId="0" applyNumberFormat="1" applyFont="1" applyFill="1" applyBorder="1" applyAlignment="1">
      <alignment horizontal="right" vertical="center"/>
    </xf>
    <xf numFmtId="0" fontId="3" fillId="0" borderId="34" xfId="3" applyNumberFormat="1" applyFont="1" applyFill="1" applyBorder="1" applyAlignment="1" applyProtection="1">
      <alignment horizontal="center"/>
      <protection locked="0"/>
    </xf>
    <xf numFmtId="165" fontId="3" fillId="0" borderId="161" xfId="0" applyNumberFormat="1" applyFont="1" applyFill="1" applyBorder="1" applyAlignment="1">
      <alignment horizontal="center"/>
    </xf>
    <xf numFmtId="0" fontId="9" fillId="0" borderId="0" xfId="0" applyFont="1" applyFill="1" applyAlignment="1">
      <alignment horizontal="left"/>
    </xf>
    <xf numFmtId="2" fontId="9" fillId="0" borderId="0" xfId="0" applyNumberFormat="1" applyFont="1" applyFill="1" applyAlignment="1">
      <alignment horizontal="left"/>
    </xf>
    <xf numFmtId="0" fontId="5" fillId="0" borderId="0" xfId="0" applyFont="1" applyFill="1" applyAlignment="1">
      <alignment horizontal="left" vertical="center"/>
    </xf>
    <xf numFmtId="0" fontId="3" fillId="0" borderId="1" xfId="0" applyFont="1" applyFill="1" applyBorder="1" applyAlignment="1">
      <alignment horizontal="center"/>
    </xf>
    <xf numFmtId="2" fontId="3" fillId="0" borderId="1" xfId="3" applyNumberFormat="1" applyFont="1" applyFill="1" applyBorder="1" applyAlignment="1" applyProtection="1">
      <alignment horizontal="right" vertical="center"/>
    </xf>
    <xf numFmtId="0" fontId="3" fillId="0" borderId="1" xfId="3" applyNumberFormat="1" applyFont="1" applyFill="1" applyBorder="1" applyAlignment="1" applyProtection="1">
      <alignment horizontal="center" vertical="center"/>
      <protection locked="0"/>
    </xf>
    <xf numFmtId="2" fontId="3" fillId="0" borderId="2" xfId="3" applyNumberFormat="1" applyFont="1" applyFill="1" applyBorder="1" applyAlignment="1" applyProtection="1">
      <alignment horizontal="right" vertical="center"/>
    </xf>
    <xf numFmtId="0" fontId="3" fillId="0" borderId="58" xfId="0" applyFont="1" applyFill="1" applyBorder="1" applyAlignment="1">
      <alignment horizontal="left"/>
    </xf>
    <xf numFmtId="0" fontId="3" fillId="0" borderId="10" xfId="0" applyFont="1" applyFill="1" applyBorder="1" applyAlignment="1">
      <alignment horizontal="center"/>
    </xf>
    <xf numFmtId="2" fontId="3" fillId="0" borderId="54" xfId="0" applyNumberFormat="1" applyFont="1" applyFill="1" applyBorder="1" applyAlignment="1">
      <alignment horizontal="center"/>
    </xf>
    <xf numFmtId="2" fontId="3" fillId="0" borderId="3" xfId="1" applyNumberFormat="1" applyFont="1" applyFill="1" applyBorder="1" applyAlignment="1">
      <alignment horizontal="right"/>
    </xf>
    <xf numFmtId="2" fontId="3" fillId="0" borderId="60" xfId="0" applyNumberFormat="1" applyFont="1" applyFill="1" applyBorder="1" applyAlignment="1">
      <alignment horizontal="right"/>
    </xf>
    <xf numFmtId="2" fontId="3" fillId="0" borderId="1" xfId="1" applyNumberFormat="1" applyFont="1" applyFill="1" applyBorder="1" applyAlignment="1">
      <alignment horizontal="right"/>
    </xf>
    <xf numFmtId="2" fontId="3" fillId="0" borderId="3" xfId="0" applyNumberFormat="1" applyFont="1" applyFill="1" applyBorder="1" applyAlignment="1">
      <alignment horizontal="center"/>
    </xf>
    <xf numFmtId="2" fontId="3" fillId="0" borderId="47" xfId="0" applyNumberFormat="1" applyFont="1" applyFill="1" applyBorder="1" applyAlignment="1">
      <alignment horizontal="center"/>
    </xf>
    <xf numFmtId="0" fontId="3" fillId="0" borderId="33" xfId="0" applyNumberFormat="1" applyFont="1" applyFill="1" applyBorder="1" applyAlignment="1" applyProtection="1">
      <alignment horizontal="center"/>
      <protection locked="0"/>
    </xf>
    <xf numFmtId="2" fontId="3" fillId="0" borderId="33" xfId="3" applyNumberFormat="1" applyFont="1" applyFill="1" applyBorder="1" applyAlignment="1" applyProtection="1">
      <alignment horizontal="right" vertical="center"/>
    </xf>
    <xf numFmtId="165" fontId="3" fillId="2" borderId="13" xfId="0" applyNumberFormat="1" applyFont="1" applyFill="1" applyBorder="1" applyAlignment="1">
      <alignment horizontal="center"/>
    </xf>
    <xf numFmtId="2" fontId="10" fillId="2" borderId="24" xfId="0" applyNumberFormat="1" applyFont="1" applyFill="1" applyBorder="1" applyAlignment="1">
      <alignment horizontal="left" vertical="center"/>
    </xf>
    <xf numFmtId="0" fontId="3" fillId="0" borderId="0" xfId="0" applyNumberFormat="1" applyFont="1" applyFill="1" applyAlignment="1">
      <alignment horizontal="center"/>
    </xf>
    <xf numFmtId="2" fontId="4" fillId="0" borderId="0" xfId="0" applyNumberFormat="1" applyFont="1" applyFill="1" applyAlignment="1">
      <alignment horizontal="center" vertical="center"/>
    </xf>
    <xf numFmtId="0" fontId="3" fillId="0" borderId="0" xfId="0" applyFont="1" applyFill="1" applyAlignment="1">
      <alignment horizontal="center"/>
    </xf>
    <xf numFmtId="2" fontId="3" fillId="0" borderId="0" xfId="0" applyNumberFormat="1" applyFont="1" applyFill="1" applyAlignment="1">
      <alignment horizontal="left"/>
    </xf>
    <xf numFmtId="2" fontId="3" fillId="0" borderId="0" xfId="0" applyNumberFormat="1" applyFont="1" applyFill="1" applyAlignment="1">
      <alignment horizontal="center"/>
    </xf>
    <xf numFmtId="165" fontId="3" fillId="0" borderId="79" xfId="0" applyNumberFormat="1" applyFont="1" applyFill="1" applyBorder="1" applyAlignment="1">
      <alignment horizontal="center"/>
    </xf>
    <xf numFmtId="0" fontId="3" fillId="0" borderId="10" xfId="3" applyNumberFormat="1" applyFont="1" applyFill="1" applyBorder="1" applyAlignment="1" applyProtection="1">
      <alignment horizontal="center"/>
      <protection locked="0"/>
    </xf>
    <xf numFmtId="2" fontId="3" fillId="0" borderId="9" xfId="0" applyNumberFormat="1" applyFont="1" applyFill="1" applyBorder="1" applyAlignment="1">
      <alignment horizontal="right" vertical="center"/>
    </xf>
    <xf numFmtId="0" fontId="3" fillId="0" borderId="10" xfId="0" applyNumberFormat="1" applyFont="1" applyFill="1" applyBorder="1" applyAlignment="1" applyProtection="1">
      <alignment horizontal="center"/>
      <protection locked="0"/>
    </xf>
    <xf numFmtId="2" fontId="3" fillId="0" borderId="10" xfId="0" applyNumberFormat="1" applyFont="1" applyFill="1" applyBorder="1" applyAlignment="1">
      <alignment horizontal="right" vertical="center"/>
    </xf>
    <xf numFmtId="165" fontId="3" fillId="0" borderId="167" xfId="0" applyNumberFormat="1" applyFont="1" applyFill="1" applyBorder="1" applyAlignment="1">
      <alignment horizontal="center"/>
    </xf>
    <xf numFmtId="2" fontId="3" fillId="0" borderId="9" xfId="3" applyNumberFormat="1" applyFont="1" applyFill="1" applyBorder="1" applyAlignment="1" applyProtection="1">
      <alignment horizontal="right" vertical="center"/>
    </xf>
    <xf numFmtId="2" fontId="3" fillId="0" borderId="10" xfId="3" applyNumberFormat="1" applyFont="1" applyFill="1" applyBorder="1" applyAlignment="1" applyProtection="1">
      <alignment horizontal="right" vertical="center"/>
    </xf>
    <xf numFmtId="2" fontId="3" fillId="0" borderId="9" xfId="0" applyNumberFormat="1" applyFont="1" applyFill="1" applyBorder="1" applyAlignment="1">
      <alignment horizontal="center"/>
    </xf>
    <xf numFmtId="2" fontId="3" fillId="0" borderId="74" xfId="0" applyNumberFormat="1" applyFont="1" applyFill="1" applyBorder="1" applyAlignment="1">
      <alignment horizontal="center"/>
    </xf>
    <xf numFmtId="0" fontId="3" fillId="0" borderId="10" xfId="0" applyFont="1" applyFill="1" applyBorder="1" applyAlignment="1" applyProtection="1">
      <alignment horizontal="center"/>
      <protection locked="0"/>
    </xf>
    <xf numFmtId="2" fontId="3" fillId="0" borderId="10" xfId="0" applyNumberFormat="1" applyFont="1" applyFill="1" applyBorder="1" applyAlignment="1">
      <alignment horizontal="right"/>
    </xf>
    <xf numFmtId="2" fontId="20" fillId="0" borderId="10" xfId="0" applyNumberFormat="1" applyFont="1" applyFill="1" applyBorder="1" applyAlignment="1">
      <alignment horizontal="right"/>
    </xf>
    <xf numFmtId="0" fontId="3" fillId="0" borderId="31" xfId="0" applyFont="1" applyFill="1" applyBorder="1" applyAlignment="1">
      <alignment horizontal="left"/>
    </xf>
    <xf numFmtId="0" fontId="3" fillId="0" borderId="31" xfId="0" applyFont="1" applyFill="1" applyBorder="1" applyAlignment="1">
      <alignment horizontal="left" vertical="center"/>
    </xf>
    <xf numFmtId="0" fontId="3" fillId="0" borderId="71" xfId="0" applyFont="1" applyFill="1" applyBorder="1" applyAlignment="1" applyProtection="1">
      <alignment horizontal="center" vertical="center"/>
      <protection locked="0"/>
    </xf>
    <xf numFmtId="165" fontId="3" fillId="0" borderId="0" xfId="0" applyNumberFormat="1" applyFont="1" applyFill="1" applyBorder="1" applyAlignment="1">
      <alignment horizontal="right" vertical="center"/>
    </xf>
    <xf numFmtId="2" fontId="3" fillId="0" borderId="2" xfId="1" applyNumberFormat="1" applyFont="1" applyFill="1" applyBorder="1" applyAlignment="1">
      <alignment horizontal="right"/>
    </xf>
    <xf numFmtId="2" fontId="3" fillId="0" borderId="4" xfId="0" applyNumberFormat="1" applyFont="1" applyFill="1" applyBorder="1" applyAlignment="1">
      <alignment horizontal="center"/>
    </xf>
    <xf numFmtId="0" fontId="3" fillId="0" borderId="73" xfId="0" applyFont="1" applyFill="1" applyBorder="1" applyAlignment="1">
      <alignment horizontal="center"/>
    </xf>
    <xf numFmtId="2" fontId="3" fillId="0" borderId="1" xfId="0" applyNumberFormat="1" applyFont="1" applyFill="1" applyBorder="1" applyAlignment="1">
      <alignment horizontal="center"/>
    </xf>
    <xf numFmtId="0" fontId="17" fillId="0" borderId="15" xfId="0" applyFont="1" applyFill="1" applyBorder="1" applyAlignment="1">
      <alignment horizontal="center" vertical="center"/>
    </xf>
    <xf numFmtId="0" fontId="3" fillId="0" borderId="11" xfId="0" applyFont="1" applyFill="1" applyBorder="1" applyAlignment="1" applyProtection="1">
      <alignment horizontal="center"/>
      <protection locked="0"/>
    </xf>
    <xf numFmtId="2" fontId="3" fillId="0" borderId="11" xfId="0" applyNumberFormat="1" applyFont="1" applyFill="1" applyBorder="1" applyAlignment="1">
      <alignment horizontal="right"/>
    </xf>
    <xf numFmtId="0" fontId="3" fillId="0" borderId="26" xfId="0" applyFont="1" applyFill="1" applyBorder="1" applyAlignment="1">
      <alignment horizontal="left" vertical="center"/>
    </xf>
    <xf numFmtId="0" fontId="3" fillId="0" borderId="33" xfId="0" applyFont="1" applyFill="1" applyBorder="1" applyAlignment="1" applyProtection="1">
      <alignment horizontal="center"/>
      <protection locked="0"/>
    </xf>
    <xf numFmtId="0" fontId="3" fillId="0" borderId="27" xfId="0" applyFont="1" applyFill="1" applyBorder="1" applyAlignment="1">
      <alignment horizontal="left"/>
    </xf>
    <xf numFmtId="0" fontId="3" fillId="0" borderId="34" xfId="0" applyFont="1" applyFill="1" applyBorder="1" applyAlignment="1" applyProtection="1">
      <alignment horizontal="center"/>
      <protection locked="0"/>
    </xf>
    <xf numFmtId="2" fontId="3" fillId="0" borderId="54" xfId="0" applyNumberFormat="1" applyFont="1" applyFill="1" applyBorder="1" applyAlignment="1">
      <alignment horizontal="right"/>
    </xf>
    <xf numFmtId="2" fontId="3" fillId="0" borderId="9" xfId="1" applyNumberFormat="1" applyFont="1" applyFill="1" applyBorder="1" applyAlignment="1">
      <alignment horizontal="right"/>
    </xf>
    <xf numFmtId="2" fontId="3" fillId="0" borderId="9" xfId="0" applyNumberFormat="1" applyFont="1" applyFill="1" applyBorder="1" applyAlignment="1">
      <alignment horizontal="right"/>
    </xf>
    <xf numFmtId="0" fontId="4" fillId="2" borderId="13" xfId="0" applyFont="1" applyFill="1" applyBorder="1" applyAlignment="1">
      <alignment horizontal="center"/>
    </xf>
    <xf numFmtId="0" fontId="38" fillId="0" borderId="34" xfId="0" applyFont="1" applyFill="1" applyBorder="1" applyAlignment="1" applyProtection="1">
      <alignment horizontal="center"/>
      <protection locked="0"/>
    </xf>
    <xf numFmtId="0" fontId="5" fillId="2" borderId="72" xfId="0" applyFont="1" applyFill="1" applyBorder="1" applyAlignment="1">
      <alignment horizontal="center" vertical="center"/>
    </xf>
    <xf numFmtId="0" fontId="9" fillId="2" borderId="73" xfId="0" applyFont="1" applyFill="1" applyBorder="1" applyAlignment="1">
      <alignment horizontal="center"/>
    </xf>
    <xf numFmtId="165" fontId="3" fillId="2" borderId="73" xfId="0" applyNumberFormat="1" applyFont="1" applyFill="1" applyBorder="1" applyAlignment="1">
      <alignment horizontal="center"/>
    </xf>
    <xf numFmtId="2" fontId="3" fillId="0" borderId="46" xfId="0" applyNumberFormat="1" applyFont="1" applyFill="1" applyBorder="1" applyAlignment="1">
      <alignment horizontal="right"/>
    </xf>
    <xf numFmtId="0" fontId="4" fillId="2" borderId="73" xfId="0" applyFont="1" applyFill="1" applyBorder="1" applyAlignment="1">
      <alignment horizontal="center"/>
    </xf>
    <xf numFmtId="2" fontId="4" fillId="2" borderId="73" xfId="0" applyNumberFormat="1" applyFont="1" applyFill="1" applyBorder="1" applyAlignment="1">
      <alignment horizontal="left"/>
    </xf>
    <xf numFmtId="2" fontId="4" fillId="2" borderId="12" xfId="0" applyNumberFormat="1" applyFont="1" applyFill="1" applyBorder="1" applyAlignment="1">
      <alignment horizontal="center" vertical="center"/>
    </xf>
    <xf numFmtId="0" fontId="16" fillId="0" borderId="33" xfId="0" applyFont="1" applyFill="1" applyBorder="1" applyAlignment="1" applyProtection="1">
      <alignment horizontal="center"/>
      <protection locked="0"/>
    </xf>
    <xf numFmtId="0" fontId="3" fillId="0" borderId="33" xfId="0" applyFont="1" applyFill="1" applyBorder="1" applyAlignment="1">
      <alignment horizontal="right"/>
    </xf>
    <xf numFmtId="0" fontId="2" fillId="0" borderId="0" xfId="0" applyFont="1" applyFill="1" applyBorder="1"/>
    <xf numFmtId="0" fontId="9" fillId="0" borderId="10" xfId="0" applyNumberFormat="1"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3" fillId="0" borderId="1" xfId="0" applyNumberFormat="1" applyFont="1" applyFill="1" applyBorder="1" applyAlignment="1" applyProtection="1">
      <alignment horizontal="center" vertical="center"/>
      <protection locked="0"/>
    </xf>
    <xf numFmtId="0" fontId="35" fillId="0" borderId="37" xfId="0" applyFont="1" applyFill="1" applyBorder="1" applyAlignment="1">
      <alignment horizontal="left" vertical="center"/>
    </xf>
    <xf numFmtId="0" fontId="3" fillId="0" borderId="37" xfId="0" applyFont="1" applyFill="1" applyBorder="1" applyAlignment="1">
      <alignment vertical="center"/>
    </xf>
    <xf numFmtId="0" fontId="9" fillId="0" borderId="1" xfId="0" applyFont="1" applyFill="1" applyBorder="1" applyAlignment="1">
      <alignment horizontal="left"/>
    </xf>
    <xf numFmtId="0" fontId="35" fillId="0" borderId="37" xfId="0" applyFont="1" applyFill="1" applyBorder="1" applyAlignment="1">
      <alignment vertical="center"/>
    </xf>
    <xf numFmtId="0" fontId="43" fillId="0" borderId="1" xfId="0" applyFont="1" applyFill="1" applyBorder="1" applyAlignment="1">
      <alignment horizontal="left"/>
    </xf>
    <xf numFmtId="165" fontId="3" fillId="0" borderId="5" xfId="0" applyNumberFormat="1" applyFont="1" applyFill="1" applyBorder="1" applyAlignment="1">
      <alignment horizontal="center" vertical="center"/>
    </xf>
    <xf numFmtId="2" fontId="20" fillId="0" borderId="0" xfId="0" applyNumberFormat="1" applyFont="1" applyFill="1" applyBorder="1" applyAlignment="1">
      <alignment horizontal="right" vertical="center"/>
    </xf>
    <xf numFmtId="0" fontId="3" fillId="0" borderId="169" xfId="0" applyFont="1" applyFill="1" applyBorder="1" applyAlignment="1">
      <alignment horizontal="left"/>
    </xf>
    <xf numFmtId="0" fontId="3" fillId="0" borderId="170" xfId="0" applyNumberFormat="1" applyFont="1" applyFill="1" applyBorder="1" applyAlignment="1" applyProtection="1">
      <alignment horizontal="center"/>
      <protection locked="0"/>
    </xf>
    <xf numFmtId="2" fontId="3" fillId="0" borderId="1" xfId="0" applyNumberFormat="1" applyFont="1" applyFill="1" applyBorder="1" applyAlignment="1">
      <alignment vertical="center"/>
    </xf>
    <xf numFmtId="165" fontId="3" fillId="0" borderId="159" xfId="0" applyNumberFormat="1" applyFont="1" applyFill="1" applyBorder="1" applyAlignment="1">
      <alignment horizontal="right" vertical="center"/>
    </xf>
    <xf numFmtId="0" fontId="9" fillId="0" borderId="1" xfId="0" applyNumberFormat="1" applyFont="1" applyFill="1" applyBorder="1" applyAlignment="1" applyProtection="1">
      <alignment horizontal="center" vertical="center"/>
      <protection locked="0"/>
    </xf>
    <xf numFmtId="0" fontId="3" fillId="0" borderId="1" xfId="0" applyFont="1" applyFill="1" applyBorder="1" applyAlignment="1" applyProtection="1">
      <protection locked="0"/>
    </xf>
    <xf numFmtId="0" fontId="46" fillId="0" borderId="1" xfId="0" applyFont="1" applyFill="1" applyBorder="1" applyAlignment="1" applyProtection="1">
      <alignment vertical="center"/>
      <protection locked="0"/>
    </xf>
    <xf numFmtId="0" fontId="5" fillId="0" borderId="1" xfId="0" applyFont="1" applyFill="1" applyBorder="1" applyAlignment="1" applyProtection="1">
      <alignment vertical="center"/>
      <protection locked="0"/>
    </xf>
    <xf numFmtId="0" fontId="5" fillId="0" borderId="1" xfId="0" applyFont="1" applyFill="1" applyBorder="1" applyAlignment="1" applyProtection="1">
      <protection locked="0"/>
    </xf>
    <xf numFmtId="0" fontId="19" fillId="0" borderId="0" xfId="0" applyFont="1" applyBorder="1"/>
    <xf numFmtId="2" fontId="3" fillId="0" borderId="3" xfId="0" applyNumberFormat="1" applyFont="1" applyFill="1" applyBorder="1" applyAlignment="1">
      <alignment vertical="center"/>
    </xf>
    <xf numFmtId="165" fontId="45" fillId="0" borderId="5" xfId="0" applyNumberFormat="1" applyFont="1" applyFill="1" applyBorder="1" applyAlignment="1">
      <alignment horizontal="center" vertical="center"/>
    </xf>
    <xf numFmtId="0" fontId="3" fillId="0" borderId="11" xfId="0" applyNumberFormat="1" applyFont="1" applyFill="1" applyBorder="1" applyAlignment="1" applyProtection="1">
      <alignment horizontal="center"/>
      <protection locked="0"/>
    </xf>
    <xf numFmtId="2" fontId="3" fillId="0" borderId="6" xfId="0" applyNumberFormat="1" applyFont="1" applyFill="1" applyBorder="1" applyAlignment="1">
      <alignment vertical="center"/>
    </xf>
    <xf numFmtId="2" fontId="3" fillId="0" borderId="47" xfId="0" applyNumberFormat="1" applyFont="1" applyFill="1" applyBorder="1" applyAlignment="1">
      <alignment horizontal="right" vertical="center"/>
    </xf>
    <xf numFmtId="0" fontId="0" fillId="0" borderId="10" xfId="0" applyBorder="1"/>
    <xf numFmtId="0" fontId="0" fillId="0" borderId="54" xfId="0" applyBorder="1"/>
    <xf numFmtId="0" fontId="38" fillId="0" borderId="1" xfId="0" applyNumberFormat="1" applyFont="1" applyFill="1" applyBorder="1" applyAlignment="1" applyProtection="1">
      <alignment horizont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lignment horizontal="center"/>
    </xf>
    <xf numFmtId="2" fontId="3" fillId="0" borderId="1" xfId="0" applyNumberFormat="1" applyFont="1" applyFill="1" applyBorder="1" applyAlignment="1">
      <alignment horizontal="left"/>
    </xf>
    <xf numFmtId="0" fontId="4" fillId="0" borderId="10" xfId="0" applyFont="1" applyFill="1" applyBorder="1" applyAlignment="1">
      <alignment horizontal="left" vertical="center"/>
    </xf>
    <xf numFmtId="0" fontId="3" fillId="3" borderId="65" xfId="0" applyFont="1" applyFill="1" applyBorder="1" applyAlignment="1">
      <alignment vertical="center"/>
    </xf>
    <xf numFmtId="0" fontId="3" fillId="3" borderId="59" xfId="0" applyFont="1" applyFill="1" applyBorder="1" applyAlignment="1">
      <alignment vertical="center"/>
    </xf>
    <xf numFmtId="0" fontId="5" fillId="3" borderId="8" xfId="0" applyFont="1" applyFill="1" applyBorder="1" applyAlignment="1">
      <alignment vertical="top"/>
    </xf>
    <xf numFmtId="0" fontId="5" fillId="3" borderId="66" xfId="0" applyFont="1" applyFill="1" applyBorder="1" applyAlignment="1">
      <alignment vertical="top"/>
    </xf>
    <xf numFmtId="0" fontId="3" fillId="0" borderId="34" xfId="0" applyNumberFormat="1" applyFont="1" applyFill="1" applyBorder="1" applyAlignment="1" applyProtection="1">
      <alignment horizontal="center"/>
      <protection locked="0"/>
    </xf>
    <xf numFmtId="0" fontId="16" fillId="3" borderId="65" xfId="0" applyFont="1" applyFill="1" applyBorder="1" applyAlignment="1">
      <alignment horizontal="left"/>
    </xf>
    <xf numFmtId="0" fontId="5" fillId="3" borderId="8" xfId="0" applyFont="1" applyFill="1" applyBorder="1" applyAlignment="1">
      <alignment horizontal="left" vertical="top"/>
    </xf>
    <xf numFmtId="0" fontId="5" fillId="3" borderId="66" xfId="0" applyFont="1" applyFill="1" applyBorder="1" applyAlignment="1">
      <alignment horizontal="left" vertical="top"/>
    </xf>
    <xf numFmtId="0" fontId="9" fillId="2" borderId="13" xfId="0" applyFont="1" applyFill="1" applyBorder="1" applyAlignment="1">
      <alignment horizontal="left"/>
    </xf>
    <xf numFmtId="165" fontId="3" fillId="2" borderId="76" xfId="0" applyNumberFormat="1" applyFont="1" applyFill="1" applyBorder="1" applyAlignment="1">
      <alignment horizontal="center"/>
    </xf>
    <xf numFmtId="0" fontId="5" fillId="2" borderId="21" xfId="0" applyFont="1" applyFill="1" applyBorder="1" applyAlignment="1">
      <alignment horizontal="left" vertical="center"/>
    </xf>
    <xf numFmtId="2" fontId="5" fillId="2" borderId="24" xfId="0" applyNumberFormat="1" applyFont="1" applyFill="1" applyBorder="1" applyAlignment="1">
      <alignment horizontal="left" vertical="center"/>
    </xf>
    <xf numFmtId="2" fontId="3" fillId="0" borderId="0" xfId="0" applyNumberFormat="1" applyFont="1" applyFill="1" applyAlignment="1">
      <alignment horizontal="left" vertical="center"/>
    </xf>
    <xf numFmtId="0" fontId="16" fillId="0" borderId="0" xfId="0" applyFont="1" applyFill="1" applyAlignment="1">
      <alignment horizontal="left"/>
    </xf>
    <xf numFmtId="165" fontId="3" fillId="0" borderId="79" xfId="0" applyNumberFormat="1" applyFont="1" applyFill="1" applyBorder="1" applyAlignment="1">
      <alignment horizontal="center" vertical="center"/>
    </xf>
    <xf numFmtId="2" fontId="3" fillId="0" borderId="10" xfId="0" applyNumberFormat="1" applyFont="1" applyFill="1" applyBorder="1" applyAlignment="1">
      <alignment vertical="center"/>
    </xf>
    <xf numFmtId="165" fontId="3" fillId="0" borderId="168" xfId="0" applyNumberFormat="1" applyFont="1" applyFill="1" applyBorder="1" applyAlignment="1">
      <alignment horizontal="center" vertical="center"/>
    </xf>
    <xf numFmtId="165" fontId="3" fillId="0" borderId="1" xfId="0" applyNumberFormat="1" applyFont="1" applyFill="1" applyBorder="1" applyAlignment="1">
      <alignment horizontal="center" vertical="center"/>
    </xf>
    <xf numFmtId="0" fontId="5" fillId="0" borderId="33" xfId="0" applyFont="1" applyFill="1" applyBorder="1" applyAlignment="1">
      <alignment horizontal="center" vertical="center"/>
    </xf>
    <xf numFmtId="0" fontId="5" fillId="0" borderId="4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7" xfId="0" applyFont="1" applyFill="1" applyBorder="1" applyAlignment="1">
      <alignment horizontal="center" vertical="center"/>
    </xf>
    <xf numFmtId="0" fontId="3" fillId="0" borderId="1" xfId="0" applyNumberFormat="1" applyFont="1" applyFill="1" applyBorder="1" applyAlignment="1" applyProtection="1">
      <alignment horizontal="right" vertical="center"/>
      <protection locked="0"/>
    </xf>
    <xf numFmtId="0" fontId="3" fillId="0" borderId="37" xfId="0" applyFont="1" applyFill="1" applyBorder="1"/>
    <xf numFmtId="0" fontId="4" fillId="0" borderId="1" xfId="0" applyNumberFormat="1" applyFont="1" applyFill="1" applyBorder="1"/>
    <xf numFmtId="2" fontId="3" fillId="0" borderId="1" xfId="0" applyNumberFormat="1" applyFont="1" applyFill="1" applyBorder="1"/>
    <xf numFmtId="2" fontId="3" fillId="0" borderId="47" xfId="0" applyNumberFormat="1" applyFont="1" applyFill="1" applyBorder="1"/>
    <xf numFmtId="0" fontId="3" fillId="0" borderId="1" xfId="0" applyNumberFormat="1" applyFont="1" applyFill="1" applyBorder="1" applyAlignment="1" applyProtection="1">
      <alignment horizontal="right"/>
    </xf>
    <xf numFmtId="0" fontId="3" fillId="0" borderId="1" xfId="0" applyNumberFormat="1" applyFont="1" applyFill="1" applyBorder="1"/>
    <xf numFmtId="0" fontId="3" fillId="0" borderId="1" xfId="0" applyFont="1" applyFill="1" applyBorder="1" applyAlignment="1" applyProtection="1">
      <alignment horizontal="right" vertical="center"/>
      <protection locked="0"/>
    </xf>
    <xf numFmtId="0" fontId="3" fillId="0" borderId="1" xfId="0" applyNumberFormat="1" applyFont="1" applyFill="1" applyBorder="1" applyAlignment="1" applyProtection="1">
      <alignment horizontal="right"/>
      <protection locked="0"/>
    </xf>
    <xf numFmtId="0" fontId="5" fillId="0" borderId="47" xfId="0" applyFont="1" applyFill="1" applyBorder="1" applyAlignment="1">
      <alignment horizontal="center" vertical="center"/>
    </xf>
    <xf numFmtId="0" fontId="3" fillId="0" borderId="1" xfId="3" applyNumberFormat="1" applyFont="1" applyFill="1" applyBorder="1" applyAlignment="1" applyProtection="1">
      <alignment horizontal="right"/>
      <protection locked="0"/>
    </xf>
    <xf numFmtId="0" fontId="3" fillId="0" borderId="1" xfId="0" applyFont="1" applyFill="1" applyBorder="1" applyAlignment="1" applyProtection="1">
      <alignment horizontal="right" vertical="center"/>
    </xf>
    <xf numFmtId="0" fontId="16" fillId="0" borderId="37" xfId="0" applyFont="1" applyFill="1" applyBorder="1" applyAlignment="1">
      <alignment horizontal="left" vertical="center"/>
    </xf>
    <xf numFmtId="2" fontId="38" fillId="0" borderId="1" xfId="0" applyNumberFormat="1" applyFont="1" applyFill="1" applyBorder="1"/>
    <xf numFmtId="0" fontId="3" fillId="0" borderId="2" xfId="0" applyFont="1" applyFill="1" applyBorder="1" applyAlignment="1" applyProtection="1">
      <alignment horizontal="right" vertical="center"/>
      <protection locked="0"/>
    </xf>
    <xf numFmtId="0" fontId="5"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2" fontId="5" fillId="0" borderId="47" xfId="0" applyNumberFormat="1" applyFont="1" applyFill="1" applyBorder="1" applyAlignment="1">
      <alignment horizontal="center" vertical="center"/>
    </xf>
    <xf numFmtId="165" fontId="3" fillId="0" borderId="5" xfId="0" applyNumberFormat="1" applyFont="1" applyFill="1" applyBorder="1"/>
    <xf numFmtId="0" fontId="3" fillId="0" borderId="1" xfId="0" applyNumberFormat="1" applyFont="1" applyFill="1" applyBorder="1" applyAlignment="1" applyProtection="1">
      <alignment horizontal="right" vertical="center"/>
    </xf>
    <xf numFmtId="0" fontId="3" fillId="0" borderId="37" xfId="0" applyFont="1" applyFill="1" applyBorder="1" applyAlignment="1"/>
    <xf numFmtId="0" fontId="4" fillId="0" borderId="1" xfId="0" applyNumberFormat="1" applyFont="1" applyFill="1" applyBorder="1" applyAlignment="1">
      <alignment horizontal="center" vertical="center"/>
    </xf>
    <xf numFmtId="2" fontId="3" fillId="0" borderId="1" xfId="0" applyNumberFormat="1" applyFont="1" applyFill="1" applyBorder="1" applyAlignment="1"/>
    <xf numFmtId="2" fontId="3" fillId="0" borderId="47" xfId="0" applyNumberFormat="1" applyFont="1" applyFill="1" applyBorder="1" applyAlignment="1"/>
    <xf numFmtId="0" fontId="3" fillId="0" borderId="55" xfId="0" applyNumberFormat="1" applyFont="1" applyFill="1" applyBorder="1" applyAlignment="1" applyProtection="1">
      <alignment horizontal="right"/>
      <protection locked="0"/>
    </xf>
    <xf numFmtId="2" fontId="3" fillId="0" borderId="47" xfId="0" applyNumberFormat="1" applyFont="1" applyFill="1" applyBorder="1" applyAlignment="1">
      <alignment vertical="center"/>
    </xf>
    <xf numFmtId="0" fontId="8" fillId="0" borderId="37" xfId="0" applyFont="1" applyFill="1" applyBorder="1" applyAlignment="1">
      <alignment vertical="center"/>
    </xf>
    <xf numFmtId="0" fontId="9" fillId="0" borderId="0" xfId="0" applyFont="1" applyFill="1"/>
    <xf numFmtId="2" fontId="9" fillId="0" borderId="0" xfId="0" applyNumberFormat="1" applyFont="1" applyFill="1"/>
    <xf numFmtId="0" fontId="3" fillId="0" borderId="0" xfId="0" applyNumberFormat="1" applyFont="1" applyFill="1"/>
    <xf numFmtId="2" fontId="3" fillId="0" borderId="0" xfId="0" applyNumberFormat="1" applyFont="1" applyFill="1" applyAlignment="1">
      <alignment horizontal="right"/>
    </xf>
    <xf numFmtId="2" fontId="3" fillId="0" borderId="0" xfId="0" applyNumberFormat="1" applyFont="1" applyFill="1"/>
    <xf numFmtId="0" fontId="4" fillId="0" borderId="1" xfId="0" applyFont="1" applyFill="1" applyBorder="1" applyAlignment="1">
      <alignment horizontal="left" vertical="center"/>
    </xf>
    <xf numFmtId="0" fontId="3" fillId="0" borderId="1" xfId="0" applyNumberFormat="1" applyFont="1" applyFill="1" applyBorder="1" applyAlignment="1">
      <alignment horizontal="left"/>
    </xf>
    <xf numFmtId="0" fontId="3" fillId="0" borderId="37" xfId="0" applyFont="1" applyFill="1" applyBorder="1" applyAlignment="1">
      <alignment vertical="center" wrapText="1"/>
    </xf>
    <xf numFmtId="0" fontId="3" fillId="0" borderId="2" xfId="0" applyNumberFormat="1" applyFont="1" applyFill="1" applyBorder="1" applyAlignment="1" applyProtection="1">
      <alignment horizontal="right"/>
      <protection locked="0"/>
    </xf>
    <xf numFmtId="0" fontId="3" fillId="0" borderId="55"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3" fillId="0" borderId="55" xfId="0" applyFont="1" applyFill="1" applyBorder="1" applyAlignment="1" applyProtection="1">
      <protection locked="0"/>
    </xf>
    <xf numFmtId="0" fontId="3" fillId="0" borderId="1" xfId="0" applyNumberFormat="1" applyFont="1" applyFill="1" applyBorder="1" applyProtection="1">
      <protection locked="0"/>
    </xf>
    <xf numFmtId="0" fontId="5" fillId="0" borderId="3" xfId="0" applyFont="1" applyFill="1" applyBorder="1" applyAlignment="1" applyProtection="1">
      <protection locked="0"/>
    </xf>
    <xf numFmtId="0" fontId="5" fillId="0" borderId="3" xfId="0" applyFont="1" applyFill="1" applyBorder="1" applyAlignment="1"/>
    <xf numFmtId="0" fontId="3" fillId="0" borderId="1" xfId="0" applyNumberFormat="1" applyFont="1" applyFill="1" applyBorder="1" applyAlignment="1">
      <alignment horizontal="left" vertical="center"/>
    </xf>
    <xf numFmtId="0" fontId="3" fillId="0" borderId="1" xfId="0" applyNumberFormat="1" applyFont="1" applyFill="1" applyBorder="1" applyAlignment="1">
      <alignment horizontal="center" vertical="center"/>
    </xf>
    <xf numFmtId="0" fontId="8" fillId="0" borderId="37" xfId="0" applyFont="1" applyFill="1" applyBorder="1" applyAlignment="1">
      <alignment horizontal="left" vertical="center"/>
    </xf>
    <xf numFmtId="0" fontId="38" fillId="0" borderId="1" xfId="0" applyNumberFormat="1" applyFont="1" applyFill="1" applyBorder="1" applyAlignment="1" applyProtection="1">
      <alignment horizontal="center"/>
      <protection locked="0"/>
    </xf>
    <xf numFmtId="0" fontId="38" fillId="0" borderId="1" xfId="0" applyNumberFormat="1" applyFont="1" applyFill="1" applyBorder="1" applyProtection="1">
      <protection locked="0"/>
    </xf>
    <xf numFmtId="0" fontId="9" fillId="0" borderId="37" xfId="0" applyFont="1" applyFill="1" applyBorder="1" applyAlignment="1">
      <alignment horizontal="center" vertical="center"/>
    </xf>
    <xf numFmtId="0" fontId="4" fillId="0" borderId="1" xfId="0" applyNumberFormat="1" applyFont="1" applyFill="1" applyBorder="1" applyAlignment="1" applyProtection="1">
      <alignment horizontal="center" vertical="center"/>
      <protection locked="0"/>
    </xf>
    <xf numFmtId="0" fontId="3" fillId="0" borderId="34" xfId="0" applyNumberFormat="1" applyFont="1" applyFill="1" applyBorder="1"/>
    <xf numFmtId="2" fontId="3" fillId="0" borderId="34" xfId="0" applyNumberFormat="1" applyFont="1" applyFill="1" applyBorder="1"/>
    <xf numFmtId="2" fontId="3" fillId="0" borderId="40" xfId="0" applyNumberFormat="1" applyFont="1" applyFill="1" applyBorder="1"/>
    <xf numFmtId="2" fontId="3" fillId="0" borderId="0" xfId="0" applyNumberFormat="1" applyFont="1" applyFill="1" applyAlignment="1">
      <alignment vertical="center"/>
    </xf>
    <xf numFmtId="0" fontId="16" fillId="0" borderId="0" xfId="0" applyFont="1" applyFill="1"/>
    <xf numFmtId="0" fontId="3" fillId="0" borderId="10" xfId="0" applyNumberFormat="1" applyFont="1" applyFill="1" applyBorder="1" applyAlignment="1" applyProtection="1">
      <alignment horizontal="right" vertical="center"/>
      <protection locked="0"/>
    </xf>
    <xf numFmtId="0" fontId="9" fillId="0" borderId="10" xfId="0" applyFont="1" applyFill="1" applyBorder="1" applyAlignment="1" applyProtection="1">
      <alignment horizontal="right" vertical="center"/>
      <protection locked="0"/>
    </xf>
    <xf numFmtId="0" fontId="3" fillId="0" borderId="10" xfId="0" applyNumberFormat="1" applyFont="1" applyFill="1" applyBorder="1" applyAlignment="1" applyProtection="1">
      <alignment horizontal="right"/>
      <protection locked="0"/>
    </xf>
    <xf numFmtId="0" fontId="3" fillId="0" borderId="11" xfId="0" applyNumberFormat="1" applyFont="1" applyFill="1" applyBorder="1" applyAlignment="1" applyProtection="1">
      <alignment horizontal="right"/>
      <protection locked="0"/>
    </xf>
    <xf numFmtId="2" fontId="3" fillId="0" borderId="11" xfId="0" applyNumberFormat="1" applyFont="1" applyFill="1" applyBorder="1" applyAlignment="1">
      <alignment horizontal="right" vertical="center"/>
    </xf>
    <xf numFmtId="0" fontId="3" fillId="0" borderId="56" xfId="0" applyFont="1" applyFill="1" applyBorder="1" applyAlignment="1" applyProtection="1">
      <alignment vertical="center"/>
      <protection locked="0"/>
    </xf>
    <xf numFmtId="165" fontId="3" fillId="2" borderId="73" xfId="0" applyNumberFormat="1" applyFont="1" applyFill="1" applyBorder="1"/>
    <xf numFmtId="0" fontId="5" fillId="2" borderId="73" xfId="0" applyFont="1" applyFill="1" applyBorder="1" applyAlignment="1">
      <alignment horizontal="center" vertical="center"/>
    </xf>
    <xf numFmtId="165" fontId="3" fillId="2" borderId="11" xfId="0" applyNumberFormat="1" applyFont="1" applyFill="1" applyBorder="1"/>
    <xf numFmtId="165" fontId="3" fillId="0" borderId="176" xfId="0" applyNumberFormat="1" applyFont="1" applyFill="1" applyBorder="1" applyAlignment="1">
      <alignment horizontal="right" vertical="center"/>
    </xf>
    <xf numFmtId="2" fontId="3" fillId="0" borderId="176" xfId="0" applyNumberFormat="1" applyFont="1" applyFill="1" applyBorder="1" applyAlignment="1">
      <alignment horizontal="right" vertical="center"/>
    </xf>
    <xf numFmtId="165" fontId="3" fillId="0" borderId="79" xfId="0" applyNumberFormat="1" applyFont="1" applyFill="1" applyBorder="1"/>
    <xf numFmtId="0" fontId="8" fillId="0" borderId="55" xfId="0" applyFont="1" applyFill="1" applyBorder="1" applyAlignment="1">
      <alignment vertical="center"/>
    </xf>
    <xf numFmtId="1" fontId="9" fillId="0" borderId="5" xfId="0" applyNumberFormat="1" applyFont="1" applyFill="1" applyBorder="1" applyAlignment="1">
      <alignment horizontal="center"/>
    </xf>
    <xf numFmtId="0" fontId="5" fillId="2" borderId="42" xfId="0" applyFont="1" applyFill="1" applyBorder="1" applyAlignment="1">
      <alignment horizontal="center"/>
    </xf>
    <xf numFmtId="0" fontId="9" fillId="0" borderId="42" xfId="0" applyFont="1" applyFill="1" applyBorder="1" applyAlignment="1" applyProtection="1">
      <alignment horizontal="center"/>
      <protection locked="0"/>
    </xf>
    <xf numFmtId="0" fontId="9" fillId="0" borderId="9" xfId="0" applyFont="1" applyFill="1" applyBorder="1" applyAlignment="1" applyProtection="1">
      <alignment horizontal="center"/>
      <protection locked="0"/>
    </xf>
    <xf numFmtId="0" fontId="17" fillId="0" borderId="75" xfId="0" applyFont="1" applyFill="1" applyBorder="1" applyAlignment="1">
      <alignment horizontal="center"/>
    </xf>
    <xf numFmtId="165" fontId="9" fillId="0" borderId="62" xfId="0" applyNumberFormat="1" applyFont="1" applyFill="1" applyBorder="1" applyAlignment="1">
      <alignment horizontal="center"/>
    </xf>
    <xf numFmtId="0" fontId="9" fillId="0" borderId="10" xfId="0" applyFont="1" applyFill="1" applyBorder="1" applyAlignment="1" applyProtection="1">
      <alignment horizontal="center" vertical="center"/>
      <protection locked="0"/>
    </xf>
    <xf numFmtId="0" fontId="5" fillId="2" borderId="76" xfId="0" applyFont="1" applyFill="1" applyBorder="1" applyAlignment="1">
      <alignment horizontal="center"/>
    </xf>
    <xf numFmtId="0" fontId="7" fillId="2" borderId="26" xfId="3" applyFont="1" applyFill="1" applyBorder="1" applyAlignment="1" applyProtection="1">
      <alignment horizontal="center" vertical="center"/>
    </xf>
    <xf numFmtId="0" fontId="7" fillId="2" borderId="37" xfId="3" applyFont="1" applyFill="1" applyBorder="1" applyAlignment="1" applyProtection="1">
      <alignment horizontal="center" vertical="center"/>
    </xf>
    <xf numFmtId="0" fontId="7" fillId="2" borderId="37" xfId="0" applyFont="1" applyFill="1" applyBorder="1" applyAlignment="1">
      <alignment horizontal="center" vertical="center"/>
    </xf>
    <xf numFmtId="0" fontId="5" fillId="0" borderId="58" xfId="3" applyFont="1" applyFill="1" applyBorder="1" applyAlignment="1">
      <alignment horizontal="center"/>
    </xf>
    <xf numFmtId="1" fontId="3" fillId="0" borderId="2" xfId="0" applyNumberFormat="1" applyFont="1" applyFill="1" applyBorder="1" applyAlignment="1" applyProtection="1">
      <alignment horizontal="center"/>
      <protection locked="0"/>
    </xf>
    <xf numFmtId="0" fontId="0" fillId="0" borderId="1" xfId="0" applyBorder="1" applyAlignment="1" applyProtection="1">
      <alignment horizontal="center"/>
      <protection locked="0"/>
    </xf>
    <xf numFmtId="1" fontId="9" fillId="0" borderId="2" xfId="0" applyNumberFormat="1" applyFont="1" applyFill="1" applyBorder="1" applyAlignment="1" applyProtection="1">
      <alignment horizontal="center" vertical="center"/>
      <protection locked="0"/>
    </xf>
    <xf numFmtId="0" fontId="6" fillId="2" borderId="0" xfId="3" applyFont="1" applyFill="1" applyBorder="1" applyAlignment="1" applyProtection="1">
      <alignment horizontal="left" vertical="center"/>
    </xf>
    <xf numFmtId="0" fontId="6" fillId="2" borderId="21" xfId="3" applyFont="1" applyFill="1" applyBorder="1" applyAlignment="1" applyProtection="1">
      <alignment horizontal="left" vertical="center"/>
    </xf>
    <xf numFmtId="0" fontId="6" fillId="2" borderId="22" xfId="3" applyFont="1" applyFill="1" applyBorder="1" applyAlignment="1" applyProtection="1">
      <alignment horizontal="left" vertical="center"/>
    </xf>
    <xf numFmtId="0" fontId="7" fillId="2" borderId="58" xfId="3" applyFont="1" applyFill="1" applyBorder="1" applyAlignment="1">
      <alignment horizontal="center"/>
    </xf>
    <xf numFmtId="0" fontId="7" fillId="4" borderId="37" xfId="0" applyFont="1" applyFill="1" applyBorder="1" applyAlignment="1">
      <alignment horizontal="center" vertical="center"/>
    </xf>
    <xf numFmtId="165" fontId="9" fillId="0" borderId="2" xfId="0" applyNumberFormat="1" applyFont="1" applyFill="1" applyBorder="1" applyAlignment="1" applyProtection="1">
      <alignment horizontal="center"/>
      <protection locked="0"/>
    </xf>
    <xf numFmtId="0" fontId="9" fillId="2" borderId="32" xfId="0" applyFont="1" applyFill="1" applyBorder="1" applyAlignment="1">
      <alignment horizontal="left" vertical="center"/>
    </xf>
    <xf numFmtId="0" fontId="9" fillId="2" borderId="43" xfId="0" applyFont="1" applyFill="1" applyBorder="1" applyAlignment="1">
      <alignment horizontal="left" vertical="center"/>
    </xf>
    <xf numFmtId="0" fontId="5" fillId="2" borderId="23" xfId="0" applyFont="1" applyFill="1" applyBorder="1" applyAlignment="1">
      <alignment horizontal="left" vertical="top"/>
    </xf>
    <xf numFmtId="0" fontId="23" fillId="2" borderId="26" xfId="0" applyFont="1" applyFill="1" applyBorder="1" applyAlignment="1">
      <alignment horizontal="left" vertical="center"/>
    </xf>
    <xf numFmtId="0" fontId="23" fillId="2" borderId="37" xfId="0" applyFont="1" applyFill="1" applyBorder="1" applyAlignment="1">
      <alignment horizontal="left" vertical="center"/>
    </xf>
    <xf numFmtId="0" fontId="24" fillId="2" borderId="27" xfId="0" applyFont="1" applyFill="1" applyBorder="1" applyAlignment="1">
      <alignment horizontal="left" vertical="center"/>
    </xf>
    <xf numFmtId="0" fontId="16" fillId="0" borderId="26" xfId="0" applyFont="1" applyFill="1" applyBorder="1" applyAlignment="1">
      <alignment horizontal="center" vertical="center"/>
    </xf>
    <xf numFmtId="0" fontId="16" fillId="0" borderId="33" xfId="0" applyFont="1" applyFill="1" applyBorder="1" applyAlignment="1">
      <alignment horizontal="center"/>
    </xf>
    <xf numFmtId="0" fontId="17" fillId="0" borderId="46" xfId="0" applyFont="1" applyFill="1" applyBorder="1" applyAlignment="1">
      <alignment horizontal="center" vertical="center"/>
    </xf>
    <xf numFmtId="0" fontId="5" fillId="2" borderId="162" xfId="0" applyFont="1" applyFill="1" applyBorder="1" applyAlignment="1">
      <alignment horizontal="center" vertical="center"/>
    </xf>
    <xf numFmtId="0" fontId="5" fillId="2" borderId="17" xfId="3" applyFont="1" applyFill="1" applyBorder="1" applyAlignment="1" applyProtection="1">
      <alignment horizontal="left" vertical="center"/>
    </xf>
    <xf numFmtId="0" fontId="5" fillId="2" borderId="20" xfId="3" applyFont="1" applyFill="1" applyBorder="1" applyAlignment="1" applyProtection="1">
      <alignment horizontal="left" vertical="center"/>
    </xf>
    <xf numFmtId="0" fontId="5" fillId="2" borderId="14" xfId="3" applyFont="1" applyFill="1" applyBorder="1" applyAlignment="1" applyProtection="1">
      <alignment horizontal="left" vertical="center"/>
    </xf>
    <xf numFmtId="0" fontId="6" fillId="2" borderId="37" xfId="3" applyFont="1" applyFill="1" applyBorder="1" applyAlignment="1" applyProtection="1">
      <alignment horizontal="center" vertical="center"/>
    </xf>
    <xf numFmtId="0" fontId="7" fillId="0" borderId="31" xfId="3" applyFont="1" applyFill="1" applyBorder="1" applyAlignment="1">
      <alignment horizontal="center"/>
    </xf>
    <xf numFmtId="0" fontId="6" fillId="2" borderId="18" xfId="3" applyFont="1" applyFill="1" applyBorder="1" applyAlignment="1">
      <alignment horizontal="left"/>
    </xf>
    <xf numFmtId="0" fontId="6" fillId="2" borderId="19" xfId="3" applyFont="1" applyFill="1" applyBorder="1" applyAlignment="1">
      <alignment horizontal="left"/>
    </xf>
    <xf numFmtId="0" fontId="6" fillId="2" borderId="36" xfId="3" applyFont="1" applyFill="1" applyBorder="1" applyAlignment="1">
      <alignment horizontal="left"/>
    </xf>
    <xf numFmtId="0" fontId="5" fillId="0" borderId="56" xfId="0" applyFont="1" applyFill="1" applyBorder="1" applyAlignment="1">
      <alignment horizontal="center" vertical="center"/>
    </xf>
    <xf numFmtId="0" fontId="9" fillId="0" borderId="31" xfId="0" applyFont="1" applyFill="1" applyBorder="1" applyAlignment="1">
      <alignment horizontal="left" vertical="center"/>
    </xf>
    <xf numFmtId="165" fontId="9" fillId="0" borderId="3" xfId="0" applyNumberFormat="1" applyFont="1" applyFill="1" applyBorder="1" applyAlignment="1">
      <alignment horizontal="right"/>
    </xf>
    <xf numFmtId="0" fontId="14" fillId="0" borderId="55" xfId="0" applyFont="1" applyFill="1" applyBorder="1" applyAlignment="1">
      <alignment horizontal="center" vertical="center"/>
    </xf>
    <xf numFmtId="2" fontId="5" fillId="2" borderId="14" xfId="0" applyNumberFormat="1" applyFont="1" applyFill="1" applyBorder="1" applyAlignment="1">
      <alignment horizontal="center"/>
    </xf>
    <xf numFmtId="0" fontId="5" fillId="2" borderId="12" xfId="0" applyFont="1" applyFill="1" applyBorder="1" applyAlignment="1">
      <alignment horizontal="center"/>
    </xf>
    <xf numFmtId="2" fontId="5" fillId="2" borderId="76" xfId="0" applyNumberFormat="1" applyFont="1" applyFill="1" applyBorder="1" applyAlignment="1">
      <alignment horizontal="center"/>
    </xf>
    <xf numFmtId="0" fontId="0" fillId="0" borderId="15" xfId="0" applyBorder="1"/>
    <xf numFmtId="0" fontId="0" fillId="0" borderId="13" xfId="0" applyBorder="1"/>
    <xf numFmtId="0" fontId="0" fillId="0" borderId="12" xfId="0" applyBorder="1"/>
    <xf numFmtId="0" fontId="6" fillId="2" borderId="37" xfId="0" applyFont="1" applyFill="1" applyBorder="1" applyAlignment="1">
      <alignment horizontal="center" vertical="center"/>
    </xf>
    <xf numFmtId="0" fontId="8" fillId="2" borderId="37" xfId="3" applyFont="1" applyFill="1" applyBorder="1" applyAlignment="1">
      <alignment horizontal="center"/>
    </xf>
    <xf numFmtId="0" fontId="8" fillId="2" borderId="37" xfId="0" applyFont="1" applyFill="1" applyBorder="1" applyAlignment="1">
      <alignment horizontal="center" vertical="center"/>
    </xf>
    <xf numFmtId="0" fontId="5" fillId="2" borderId="5" xfId="0" applyFont="1" applyFill="1" applyBorder="1" applyAlignment="1">
      <alignment horizontal="center" vertical="center"/>
    </xf>
    <xf numFmtId="0" fontId="7" fillId="0" borderId="177" xfId="3" applyFont="1" applyFill="1" applyBorder="1" applyAlignment="1" applyProtection="1">
      <alignment horizontal="center" vertical="center"/>
    </xf>
    <xf numFmtId="0" fontId="40" fillId="0" borderId="31" xfId="0" applyFont="1" applyFill="1" applyBorder="1" applyAlignment="1">
      <alignment vertical="center"/>
    </xf>
    <xf numFmtId="0" fontId="9" fillId="0" borderId="10" xfId="0" applyFont="1" applyFill="1" applyBorder="1" applyAlignment="1" applyProtection="1">
      <alignment vertical="center"/>
      <protection locked="0"/>
    </xf>
    <xf numFmtId="2" fontId="9" fillId="0" borderId="54" xfId="0" applyNumberFormat="1" applyFont="1" applyFill="1" applyBorder="1" applyAlignment="1" applyProtection="1">
      <alignment horizontal="right"/>
    </xf>
    <xf numFmtId="0" fontId="9" fillId="0" borderId="146" xfId="0" applyFont="1" applyFill="1" applyBorder="1" applyAlignment="1">
      <alignment horizontal="left" vertical="center"/>
    </xf>
    <xf numFmtId="0" fontId="9" fillId="0" borderId="55" xfId="0" applyFont="1" applyFill="1" applyBorder="1" applyAlignment="1">
      <alignment vertical="center"/>
    </xf>
    <xf numFmtId="0" fontId="43" fillId="0" borderId="55" xfId="0" applyFont="1" applyFill="1" applyBorder="1" applyAlignment="1">
      <alignment horizontal="left" vertical="center"/>
    </xf>
    <xf numFmtId="2" fontId="9" fillId="0" borderId="180" xfId="0" applyNumberFormat="1" applyFont="1" applyFill="1" applyBorder="1" applyAlignment="1">
      <alignment horizontal="right"/>
    </xf>
    <xf numFmtId="0" fontId="9" fillId="0" borderId="178" xfId="0" applyFont="1" applyFill="1" applyBorder="1" applyAlignment="1">
      <alignment horizontal="left" vertical="center"/>
    </xf>
    <xf numFmtId="0" fontId="9" fillId="0" borderId="179" xfId="0" applyFont="1" applyFill="1" applyBorder="1" applyAlignment="1" applyProtection="1">
      <alignment horizontal="center"/>
      <protection locked="0"/>
    </xf>
    <xf numFmtId="0" fontId="9" fillId="0" borderId="55" xfId="3" applyFont="1" applyFill="1" applyBorder="1" applyAlignment="1" applyProtection="1">
      <alignment vertical="center"/>
    </xf>
    <xf numFmtId="0" fontId="16" fillId="0" borderId="10" xfId="0" applyFont="1" applyFill="1" applyBorder="1" applyAlignment="1" applyProtection="1">
      <alignment horizontal="center"/>
      <protection locked="0"/>
    </xf>
    <xf numFmtId="0" fontId="9" fillId="0" borderId="28" xfId="0" applyFont="1" applyFill="1" applyBorder="1" applyAlignment="1">
      <alignment horizontal="center"/>
    </xf>
    <xf numFmtId="0" fontId="3" fillId="0" borderId="140" xfId="0" applyFont="1" applyFill="1" applyBorder="1" applyAlignment="1">
      <alignment horizontal="left" vertical="center"/>
    </xf>
    <xf numFmtId="0" fontId="9" fillId="0" borderId="181" xfId="0" applyFont="1" applyFill="1" applyBorder="1" applyAlignment="1">
      <alignment horizontal="left" vertical="center"/>
    </xf>
    <xf numFmtId="0" fontId="9" fillId="0" borderId="182" xfId="0" applyFont="1" applyFill="1" applyBorder="1" applyAlignment="1" applyProtection="1">
      <alignment horizontal="center"/>
      <protection locked="0"/>
    </xf>
    <xf numFmtId="0" fontId="16" fillId="0" borderId="140" xfId="0" applyFont="1" applyFill="1" applyBorder="1" applyAlignment="1">
      <alignment horizontal="left" vertical="center"/>
    </xf>
    <xf numFmtId="0" fontId="5" fillId="2" borderId="21" xfId="0" applyFont="1" applyFill="1" applyBorder="1" applyAlignment="1">
      <alignment horizontal="center" vertical="center"/>
    </xf>
    <xf numFmtId="165" fontId="3" fillId="2" borderId="15" xfId="0" applyNumberFormat="1" applyFont="1" applyFill="1" applyBorder="1" applyAlignment="1">
      <alignment horizontal="center"/>
    </xf>
    <xf numFmtId="0" fontId="5" fillId="2" borderId="11" xfId="0" applyNumberFormat="1" applyFont="1" applyFill="1" applyBorder="1" applyAlignment="1">
      <alignment horizontal="center"/>
    </xf>
    <xf numFmtId="165" fontId="3" fillId="0" borderId="6" xfId="0" applyNumberFormat="1" applyFont="1" applyFill="1" applyBorder="1" applyAlignment="1">
      <alignment horizontal="center"/>
    </xf>
    <xf numFmtId="0" fontId="4" fillId="2" borderId="11" xfId="0" applyNumberFormat="1" applyFont="1" applyFill="1" applyBorder="1"/>
    <xf numFmtId="2" fontId="4" fillId="2" borderId="11" xfId="0" applyNumberFormat="1" applyFont="1" applyFill="1" applyBorder="1" applyAlignment="1">
      <alignment vertical="center"/>
    </xf>
    <xf numFmtId="0" fontId="9" fillId="0" borderId="39" xfId="0" applyFont="1" applyFill="1" applyBorder="1" applyAlignment="1" applyProtection="1">
      <alignment horizontal="center"/>
      <protection locked="0"/>
    </xf>
    <xf numFmtId="0" fontId="5" fillId="2" borderId="17" xfId="0" applyFont="1" applyFill="1" applyBorder="1" applyAlignment="1">
      <alignment horizontal="left" vertical="top"/>
    </xf>
    <xf numFmtId="0" fontId="4" fillId="2" borderId="13" xfId="0" applyNumberFormat="1" applyFont="1" applyFill="1" applyBorder="1"/>
    <xf numFmtId="2" fontId="4" fillId="2" borderId="76" xfId="0" applyNumberFormat="1" applyFont="1" applyFill="1" applyBorder="1"/>
    <xf numFmtId="2" fontId="4" fillId="2" borderId="11" xfId="0" applyNumberFormat="1" applyFont="1" applyFill="1" applyBorder="1" applyAlignment="1">
      <alignment horizontal="right"/>
    </xf>
    <xf numFmtId="0" fontId="9" fillId="0" borderId="6" xfId="0" applyFont="1" applyFill="1" applyBorder="1" applyAlignment="1" applyProtection="1">
      <alignment horizontal="center"/>
      <protection locked="0"/>
    </xf>
    <xf numFmtId="44" fontId="9" fillId="0" borderId="6" xfId="1" applyFont="1" applyFill="1" applyBorder="1" applyAlignment="1" applyProtection="1">
      <alignment horizontal="center"/>
      <protection locked="0"/>
    </xf>
    <xf numFmtId="44" fontId="5" fillId="0" borderId="10" xfId="1" applyFont="1" applyFill="1" applyBorder="1" applyAlignment="1" applyProtection="1">
      <alignment horizontal="center" vertical="center"/>
      <protection locked="0"/>
    </xf>
    <xf numFmtId="44" fontId="9" fillId="0" borderId="5" xfId="1" applyFont="1" applyFill="1" applyBorder="1" applyAlignment="1">
      <alignment horizontal="center"/>
    </xf>
    <xf numFmtId="44" fontId="9" fillId="2" borderId="13" xfId="1" applyFont="1" applyFill="1" applyBorder="1" applyAlignment="1">
      <alignment horizontal="right"/>
    </xf>
    <xf numFmtId="44" fontId="9" fillId="0" borderId="5" xfId="1" applyFont="1" applyFill="1" applyBorder="1" applyAlignment="1">
      <alignment horizontal="right"/>
    </xf>
    <xf numFmtId="44" fontId="9" fillId="0" borderId="3" xfId="1" applyFont="1" applyFill="1" applyBorder="1" applyAlignment="1" applyProtection="1">
      <alignment horizontal="center"/>
      <protection locked="0"/>
    </xf>
    <xf numFmtId="44" fontId="16" fillId="2" borderId="12" xfId="1" applyFont="1" applyFill="1" applyBorder="1" applyAlignment="1">
      <alignment horizontal="right"/>
    </xf>
    <xf numFmtId="0" fontId="9" fillId="0" borderId="39" xfId="0" applyFont="1" applyFill="1" applyBorder="1" applyAlignment="1">
      <alignment horizontal="center"/>
    </xf>
    <xf numFmtId="0" fontId="5" fillId="0" borderId="3" xfId="0" applyFont="1" applyFill="1" applyBorder="1" applyAlignment="1" applyProtection="1">
      <alignment horizontal="center" vertical="top"/>
      <protection locked="0"/>
    </xf>
    <xf numFmtId="165" fontId="9" fillId="0" borderId="3" xfId="0" applyNumberFormat="1" applyFont="1" applyFill="1" applyBorder="1" applyAlignment="1">
      <alignment horizontal="center"/>
    </xf>
    <xf numFmtId="0" fontId="9" fillId="0" borderId="3" xfId="0" applyFont="1" applyFill="1" applyBorder="1" applyAlignment="1">
      <alignment horizontal="center"/>
    </xf>
    <xf numFmtId="44" fontId="9" fillId="0" borderId="10" xfId="1" applyFont="1" applyFill="1" applyBorder="1" applyAlignment="1" applyProtection="1">
      <alignment horizontal="center"/>
      <protection locked="0"/>
    </xf>
    <xf numFmtId="44" fontId="9" fillId="0" borderId="16" xfId="1" applyFont="1" applyFill="1" applyBorder="1" applyAlignment="1">
      <alignment horizontal="center"/>
    </xf>
    <xf numFmtId="44" fontId="9" fillId="0" borderId="16" xfId="1" applyFont="1" applyFill="1" applyBorder="1" applyAlignment="1">
      <alignment horizontal="right"/>
    </xf>
    <xf numFmtId="44" fontId="9" fillId="2" borderId="13" xfId="1" applyFont="1" applyFill="1" applyBorder="1" applyAlignment="1">
      <alignment horizontal="center"/>
    </xf>
    <xf numFmtId="44" fontId="9" fillId="0" borderId="18" xfId="1" applyFont="1" applyFill="1" applyBorder="1" applyAlignment="1">
      <alignment horizontal="right"/>
    </xf>
    <xf numFmtId="44" fontId="16" fillId="2" borderId="76" xfId="1" applyFont="1" applyFill="1" applyBorder="1" applyAlignment="1">
      <alignment horizontal="center"/>
    </xf>
    <xf numFmtId="0" fontId="3" fillId="0" borderId="3" xfId="0" applyFont="1" applyFill="1" applyBorder="1" applyAlignment="1" applyProtection="1">
      <alignment horizontal="center" vertical="center"/>
      <protection locked="0"/>
    </xf>
    <xf numFmtId="0" fontId="5" fillId="2" borderId="14" xfId="0" applyFont="1" applyFill="1" applyBorder="1" applyAlignment="1">
      <alignment horizontal="center"/>
    </xf>
    <xf numFmtId="44" fontId="3" fillId="0" borderId="1" xfId="1" applyFont="1" applyFill="1" applyBorder="1" applyAlignment="1" applyProtection="1">
      <alignment horizontal="center"/>
      <protection locked="0"/>
    </xf>
    <xf numFmtId="44" fontId="9" fillId="0" borderId="18" xfId="1" applyFont="1" applyFill="1" applyBorder="1" applyAlignment="1">
      <alignment horizontal="center"/>
    </xf>
    <xf numFmtId="44" fontId="16" fillId="2" borderId="13" xfId="1" applyFont="1" applyFill="1" applyBorder="1" applyAlignment="1">
      <alignment horizontal="center"/>
    </xf>
    <xf numFmtId="0" fontId="9" fillId="0" borderId="6"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44" fontId="9" fillId="0" borderId="9" xfId="1" applyFont="1" applyFill="1" applyBorder="1" applyAlignment="1" applyProtection="1">
      <alignment horizontal="center"/>
      <protection locked="0"/>
    </xf>
    <xf numFmtId="0" fontId="6" fillId="2" borderId="6" xfId="0" applyFont="1" applyFill="1" applyBorder="1" applyAlignment="1">
      <alignment horizontal="left" vertical="center"/>
    </xf>
    <xf numFmtId="2" fontId="10" fillId="2" borderId="24" xfId="0" applyNumberFormat="1" applyFont="1" applyFill="1" applyBorder="1" applyAlignment="1">
      <alignment horizontal="center" vertical="center"/>
    </xf>
    <xf numFmtId="0" fontId="7" fillId="0" borderId="56" xfId="3" quotePrefix="1" applyFont="1" applyFill="1" applyBorder="1" applyAlignment="1" applyProtection="1">
      <alignment horizontal="center" vertical="center"/>
    </xf>
    <xf numFmtId="44" fontId="9" fillId="0" borderId="33" xfId="1" applyFont="1" applyFill="1" applyBorder="1" applyAlignment="1" applyProtection="1">
      <alignment horizontal="center"/>
      <protection locked="0"/>
    </xf>
    <xf numFmtId="44" fontId="9" fillId="0" borderId="73" xfId="1" applyFont="1" applyFill="1" applyBorder="1" applyAlignment="1" applyProtection="1">
      <alignment horizontal="center"/>
      <protection locked="0"/>
    </xf>
    <xf numFmtId="1" fontId="9" fillId="0" borderId="3" xfId="0" applyNumberFormat="1" applyFont="1" applyFill="1" applyBorder="1" applyAlignment="1" applyProtection="1">
      <alignment horizontal="center"/>
      <protection locked="0"/>
    </xf>
    <xf numFmtId="1" fontId="9" fillId="0" borderId="9" xfId="0" applyNumberFormat="1" applyFont="1" applyFill="1" applyBorder="1" applyAlignment="1" applyProtection="1">
      <alignment horizontal="center"/>
      <protection locked="0"/>
    </xf>
    <xf numFmtId="44" fontId="9" fillId="0" borderId="9" xfId="1" applyFont="1" applyFill="1" applyBorder="1" applyAlignment="1" applyProtection="1">
      <alignment horizontal="center" vertical="center"/>
      <protection locked="0"/>
    </xf>
    <xf numFmtId="2" fontId="9" fillId="5" borderId="47" xfId="0" applyNumberFormat="1" applyFont="1" applyFill="1" applyBorder="1" applyAlignment="1">
      <alignment horizontal="right"/>
    </xf>
    <xf numFmtId="2" fontId="9" fillId="5" borderId="60" xfId="0" applyNumberFormat="1" applyFont="1" applyFill="1" applyBorder="1" applyAlignment="1">
      <alignment horizontal="right"/>
    </xf>
    <xf numFmtId="44" fontId="16" fillId="2" borderId="13" xfId="1" applyFont="1" applyFill="1" applyBorder="1" applyAlignment="1">
      <alignment horizontal="right"/>
    </xf>
    <xf numFmtId="0" fontId="9" fillId="0" borderId="41" xfId="0" applyFont="1" applyFill="1" applyBorder="1" applyAlignment="1" applyProtection="1">
      <alignment horizontal="center"/>
      <protection locked="0"/>
    </xf>
    <xf numFmtId="44" fontId="9" fillId="0" borderId="41" xfId="1" applyFont="1" applyFill="1" applyBorder="1" applyAlignment="1" applyProtection="1">
      <alignment horizontal="center"/>
      <protection locked="0"/>
    </xf>
    <xf numFmtId="0" fontId="9" fillId="0" borderId="3" xfId="0" applyFont="1" applyFill="1" applyBorder="1" applyAlignment="1" applyProtection="1">
      <alignment horizontal="center"/>
    </xf>
    <xf numFmtId="0" fontId="16" fillId="0" borderId="41" xfId="0" applyFont="1" applyFill="1" applyBorder="1" applyAlignment="1">
      <alignment horizontal="center"/>
    </xf>
    <xf numFmtId="44" fontId="9" fillId="0" borderId="41" xfId="1" applyFont="1" applyFill="1" applyBorder="1" applyAlignment="1" applyProtection="1">
      <alignment horizontal="center" vertical="center"/>
      <protection locked="0"/>
    </xf>
    <xf numFmtId="44" fontId="3" fillId="0" borderId="9" xfId="1" applyFont="1" applyFill="1" applyBorder="1" applyAlignment="1" applyProtection="1">
      <alignment horizontal="center" vertical="center"/>
      <protection locked="0"/>
    </xf>
    <xf numFmtId="0" fontId="28" fillId="0" borderId="3" xfId="0" applyFont="1" applyFill="1" applyBorder="1" applyAlignment="1" applyProtection="1">
      <alignment horizontal="center"/>
      <protection locked="0"/>
    </xf>
    <xf numFmtId="44" fontId="9" fillId="0" borderId="12" xfId="1" applyFont="1" applyFill="1" applyBorder="1" applyAlignment="1">
      <alignment horizontal="right"/>
    </xf>
    <xf numFmtId="0" fontId="0" fillId="0" borderId="76" xfId="0" applyBorder="1"/>
    <xf numFmtId="44" fontId="9" fillId="0" borderId="42" xfId="1" applyFont="1" applyFill="1" applyBorder="1" applyAlignment="1" applyProtection="1">
      <alignment horizontal="center"/>
      <protection locked="0"/>
    </xf>
    <xf numFmtId="44" fontId="9" fillId="0" borderId="36" xfId="1" applyFont="1" applyFill="1" applyBorder="1" applyAlignment="1">
      <alignment horizontal="right"/>
    </xf>
    <xf numFmtId="44" fontId="9" fillId="0" borderId="79" xfId="1" applyFont="1" applyFill="1" applyBorder="1" applyAlignment="1">
      <alignment horizontal="right"/>
    </xf>
    <xf numFmtId="44" fontId="9" fillId="0" borderId="79" xfId="1" applyFont="1" applyFill="1" applyBorder="1" applyAlignment="1">
      <alignment horizontal="center"/>
    </xf>
    <xf numFmtId="44" fontId="9" fillId="0" borderId="15" xfId="1" applyFont="1" applyFill="1" applyBorder="1" applyAlignment="1">
      <alignment horizontal="right"/>
    </xf>
    <xf numFmtId="44" fontId="9" fillId="0" borderId="93" xfId="1" applyFont="1" applyFill="1" applyBorder="1" applyAlignment="1" applyProtection="1">
      <alignment horizontal="center"/>
      <protection locked="0"/>
    </xf>
    <xf numFmtId="44" fontId="3" fillId="0" borderId="96" xfId="1" applyFont="1" applyFill="1" applyBorder="1" applyAlignment="1" applyProtection="1">
      <alignment horizontal="center" vertical="center"/>
      <protection locked="0"/>
    </xf>
    <xf numFmtId="0" fontId="9" fillId="0" borderId="99" xfId="0" applyFont="1" applyFill="1" applyBorder="1" applyAlignment="1" applyProtection="1">
      <alignment horizontal="center"/>
      <protection locked="0"/>
    </xf>
    <xf numFmtId="44" fontId="9" fillId="0" borderId="96" xfId="1" applyFont="1" applyFill="1" applyBorder="1" applyAlignment="1" applyProtection="1">
      <alignment horizontal="center"/>
      <protection locked="0"/>
    </xf>
    <xf numFmtId="44" fontId="9" fillId="0" borderId="99" xfId="1" applyFont="1" applyFill="1" applyBorder="1" applyAlignment="1" applyProtection="1">
      <alignment horizontal="center"/>
      <protection locked="0"/>
    </xf>
    <xf numFmtId="0" fontId="16" fillId="0" borderId="9" xfId="0" applyFont="1" applyFill="1" applyBorder="1" applyAlignment="1" applyProtection="1">
      <alignment horizontal="center"/>
      <protection locked="0"/>
    </xf>
    <xf numFmtId="44" fontId="3" fillId="0" borderId="93" xfId="1" applyFont="1" applyFill="1" applyBorder="1" applyAlignment="1" applyProtection="1">
      <alignment horizontal="center"/>
      <protection locked="0"/>
    </xf>
    <xf numFmtId="44" fontId="9" fillId="0" borderId="186" xfId="1" applyFont="1" applyFill="1" applyBorder="1" applyAlignment="1" applyProtection="1">
      <alignment horizontal="center"/>
      <protection locked="0"/>
    </xf>
    <xf numFmtId="44" fontId="9" fillId="0" borderId="93" xfId="1" applyFont="1" applyFill="1" applyBorder="1" applyAlignment="1" applyProtection="1">
      <alignment horizontal="center" vertical="center"/>
      <protection locked="0"/>
    </xf>
    <xf numFmtId="44" fontId="9" fillId="0" borderId="5" xfId="1" applyFont="1" applyFill="1" applyBorder="1" applyAlignment="1" applyProtection="1">
      <alignment horizontal="right"/>
    </xf>
    <xf numFmtId="0" fontId="5" fillId="0" borderId="1" xfId="3" applyFont="1" applyFill="1" applyBorder="1" applyAlignment="1" applyProtection="1">
      <alignment vertical="center"/>
      <protection locked="0"/>
    </xf>
    <xf numFmtId="0" fontId="0" fillId="0" borderId="2" xfId="0" applyBorder="1"/>
    <xf numFmtId="49" fontId="5" fillId="0" borderId="26" xfId="3" applyNumberFormat="1" applyFont="1" applyFill="1" applyBorder="1" applyAlignment="1" applyProtection="1">
      <alignment horizontal="center" vertical="center"/>
    </xf>
    <xf numFmtId="49" fontId="5" fillId="0" borderId="37" xfId="3" applyNumberFormat="1" applyFont="1" applyFill="1" applyBorder="1" applyAlignment="1" applyProtection="1">
      <alignment horizontal="center" vertical="center"/>
    </xf>
    <xf numFmtId="49" fontId="5" fillId="0" borderId="27" xfId="3" applyNumberFormat="1" applyFont="1" applyFill="1" applyBorder="1" applyAlignment="1" applyProtection="1">
      <alignment horizontal="center" vertical="center"/>
    </xf>
    <xf numFmtId="0" fontId="48" fillId="0" borderId="31" xfId="3" applyFont="1" applyFill="1" applyBorder="1" applyAlignment="1" applyProtection="1">
      <alignment horizontal="center" vertical="center"/>
    </xf>
    <xf numFmtId="0" fontId="48" fillId="0" borderId="37" xfId="3" applyFont="1" applyFill="1" applyBorder="1" applyAlignment="1" applyProtection="1">
      <alignment horizontal="center" vertical="center"/>
    </xf>
    <xf numFmtId="0" fontId="3" fillId="0" borderId="81" xfId="0" applyFont="1" applyFill="1" applyBorder="1" applyAlignment="1">
      <alignment horizontal="left" vertical="center"/>
    </xf>
    <xf numFmtId="0" fontId="3" fillId="0" borderId="57" xfId="0" applyFont="1" applyFill="1" applyBorder="1" applyAlignment="1">
      <alignment horizontal="left" vertical="center"/>
    </xf>
    <xf numFmtId="0" fontId="35" fillId="0" borderId="31" xfId="0" applyFont="1" applyFill="1" applyBorder="1" applyAlignment="1">
      <alignment horizontal="left" vertical="center"/>
    </xf>
    <xf numFmtId="44" fontId="9" fillId="0" borderId="187" xfId="1" applyFont="1" applyFill="1" applyBorder="1" applyAlignment="1" applyProtection="1">
      <alignment horizontal="center"/>
      <protection locked="0"/>
    </xf>
    <xf numFmtId="0" fontId="49" fillId="0" borderId="15" xfId="0" applyFont="1" applyFill="1" applyBorder="1" applyAlignment="1">
      <alignment horizontal="left" vertical="center"/>
    </xf>
    <xf numFmtId="0" fontId="9" fillId="0" borderId="13" xfId="0" applyFont="1" applyFill="1" applyBorder="1" applyAlignment="1" applyProtection="1">
      <alignment horizontal="center"/>
      <protection locked="0"/>
    </xf>
    <xf numFmtId="49" fontId="9" fillId="0" borderId="27" xfId="0" applyNumberFormat="1" applyFont="1" applyFill="1" applyBorder="1" applyAlignment="1">
      <alignment horizontal="center" vertical="center"/>
    </xf>
    <xf numFmtId="0" fontId="43" fillId="0" borderId="37" xfId="0" applyFont="1" applyFill="1" applyBorder="1" applyAlignment="1">
      <alignment horizontal="left" vertical="center"/>
    </xf>
    <xf numFmtId="0" fontId="43" fillId="0" borderId="37" xfId="0" applyFont="1" applyFill="1" applyBorder="1" applyAlignment="1">
      <alignment horizontal="left"/>
    </xf>
    <xf numFmtId="0" fontId="18" fillId="2" borderId="24" xfId="0" applyFont="1" applyFill="1" applyBorder="1" applyAlignment="1">
      <alignment horizontal="center"/>
    </xf>
    <xf numFmtId="2" fontId="10" fillId="2" borderId="24" xfId="0" applyNumberFormat="1" applyFont="1" applyFill="1" applyBorder="1" applyAlignment="1">
      <alignment horizontal="center" vertical="center"/>
    </xf>
    <xf numFmtId="2" fontId="10" fillId="2" borderId="25" xfId="0" applyNumberFormat="1" applyFont="1" applyFill="1" applyBorder="1" applyAlignment="1">
      <alignment horizontal="center" vertical="center"/>
    </xf>
    <xf numFmtId="0" fontId="5" fillId="2" borderId="18" xfId="3" applyFont="1" applyFill="1" applyBorder="1" applyAlignment="1" applyProtection="1">
      <alignment horizontal="center" vertical="center"/>
    </xf>
    <xf numFmtId="0" fontId="0" fillId="0" borderId="19" xfId="0" applyBorder="1" applyAlignment="1"/>
    <xf numFmtId="0" fontId="0" fillId="0" borderId="36" xfId="0" applyBorder="1" applyAlignment="1"/>
    <xf numFmtId="0" fontId="5" fillId="2" borderId="24" xfId="0" applyFont="1" applyFill="1" applyBorder="1" applyAlignment="1">
      <alignment horizontal="left" vertical="center"/>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0" fontId="6" fillId="2" borderId="36" xfId="0" applyFont="1" applyFill="1" applyBorder="1" applyAlignment="1">
      <alignment horizontal="left" vertical="center"/>
    </xf>
    <xf numFmtId="0" fontId="5" fillId="2" borderId="18" xfId="0" applyFont="1" applyFill="1" applyBorder="1" applyAlignment="1">
      <alignment horizontal="center" vertical="center"/>
    </xf>
    <xf numFmtId="0" fontId="5" fillId="2" borderId="15" xfId="0" applyFont="1" applyFill="1" applyBorder="1" applyAlignment="1">
      <alignment horizontal="left" vertical="center"/>
    </xf>
    <xf numFmtId="0" fontId="5" fillId="2" borderId="13" xfId="0" applyFont="1" applyFill="1" applyBorder="1" applyAlignment="1">
      <alignment horizontal="left" vertical="center"/>
    </xf>
    <xf numFmtId="0" fontId="6" fillId="2" borderId="0" xfId="0" applyFont="1" applyFill="1" applyBorder="1" applyAlignment="1">
      <alignment horizontal="left" vertical="center"/>
    </xf>
    <xf numFmtId="0" fontId="3" fillId="2" borderId="32" xfId="0" applyFont="1" applyFill="1" applyBorder="1" applyAlignment="1">
      <alignment horizontal="left" vertical="center"/>
    </xf>
    <xf numFmtId="0" fontId="3" fillId="2" borderId="43" xfId="0" applyFont="1" applyFill="1" applyBorder="1" applyAlignment="1">
      <alignment horizontal="left" vertical="center"/>
    </xf>
    <xf numFmtId="0" fontId="3" fillId="2" borderId="67" xfId="0" applyFont="1" applyFill="1" applyBorder="1" applyAlignment="1">
      <alignment horizontal="left" vertical="center"/>
    </xf>
    <xf numFmtId="0" fontId="5" fillId="2" borderId="63" xfId="0" applyFont="1" applyFill="1" applyBorder="1" applyAlignment="1">
      <alignment horizontal="left" vertical="center"/>
    </xf>
    <xf numFmtId="0" fontId="5" fillId="2" borderId="44" xfId="0" applyFont="1" applyFill="1" applyBorder="1" applyAlignment="1">
      <alignment horizontal="left" vertical="center"/>
    </xf>
    <xf numFmtId="0" fontId="5" fillId="2" borderId="64" xfId="0" applyFont="1" applyFill="1" applyBorder="1" applyAlignment="1">
      <alignment horizontal="left" vertical="center"/>
    </xf>
    <xf numFmtId="0" fontId="5" fillId="2" borderId="20" xfId="0" applyFont="1" applyFill="1" applyBorder="1" applyAlignment="1">
      <alignment horizontal="left" vertical="center"/>
    </xf>
    <xf numFmtId="0" fontId="5" fillId="2" borderId="14" xfId="0" applyFont="1" applyFill="1" applyBorder="1" applyAlignment="1">
      <alignment horizontal="left" vertical="center"/>
    </xf>
    <xf numFmtId="0" fontId="5" fillId="2" borderId="17" xfId="0" applyFont="1" applyFill="1" applyBorder="1" applyAlignment="1">
      <alignment horizontal="left" vertical="center"/>
    </xf>
    <xf numFmtId="0" fontId="6" fillId="2" borderId="18" xfId="3" applyFont="1" applyFill="1" applyBorder="1" applyAlignment="1" applyProtection="1">
      <alignment horizontal="left" vertical="center"/>
    </xf>
    <xf numFmtId="0" fontId="6" fillId="2" borderId="19" xfId="3" applyFont="1" applyFill="1" applyBorder="1" applyAlignment="1" applyProtection="1">
      <alignment horizontal="left" vertical="center"/>
    </xf>
    <xf numFmtId="0" fontId="6" fillId="2" borderId="36" xfId="3" applyFont="1" applyFill="1" applyBorder="1" applyAlignment="1" applyProtection="1">
      <alignment horizontal="left" vertical="center"/>
    </xf>
    <xf numFmtId="0" fontId="5" fillId="2" borderId="63" xfId="3" applyFont="1" applyFill="1" applyBorder="1" applyAlignment="1" applyProtection="1">
      <alignment horizontal="left" vertical="center"/>
    </xf>
    <xf numFmtId="0" fontId="5" fillId="2" borderId="44" xfId="3" applyFont="1" applyFill="1" applyBorder="1" applyAlignment="1" applyProtection="1">
      <alignment horizontal="left" vertical="center"/>
    </xf>
    <xf numFmtId="0" fontId="5" fillId="2" borderId="64" xfId="3" applyFont="1" applyFill="1" applyBorder="1" applyAlignment="1" applyProtection="1">
      <alignment horizontal="left" vertical="center"/>
    </xf>
    <xf numFmtId="0" fontId="5" fillId="2" borderId="75" xfId="3" applyFont="1" applyFill="1" applyBorder="1" applyAlignment="1" applyProtection="1">
      <alignment horizontal="left" vertical="center"/>
    </xf>
    <xf numFmtId="0" fontId="5" fillId="2" borderId="62" xfId="3" applyFont="1" applyFill="1" applyBorder="1" applyAlignment="1" applyProtection="1">
      <alignment horizontal="left" vertical="center"/>
    </xf>
    <xf numFmtId="0" fontId="5" fillId="2" borderId="68" xfId="3" applyFont="1" applyFill="1" applyBorder="1" applyAlignment="1" applyProtection="1">
      <alignment horizontal="left" vertical="center"/>
    </xf>
    <xf numFmtId="2" fontId="3" fillId="2" borderId="32" xfId="0" applyNumberFormat="1" applyFont="1" applyFill="1" applyBorder="1" applyAlignment="1">
      <alignment horizontal="left"/>
    </xf>
    <xf numFmtId="2" fontId="3" fillId="2" borderId="43" xfId="0" applyNumberFormat="1" applyFont="1" applyFill="1" applyBorder="1" applyAlignment="1">
      <alignment horizontal="left"/>
    </xf>
    <xf numFmtId="2" fontId="3" fillId="2" borderId="67" xfId="0" applyNumberFormat="1" applyFont="1" applyFill="1" applyBorder="1" applyAlignment="1">
      <alignment horizontal="left"/>
    </xf>
    <xf numFmtId="0" fontId="5" fillId="2" borderId="32" xfId="3" applyFont="1" applyFill="1" applyBorder="1" applyAlignment="1" applyProtection="1">
      <alignment horizontal="left" vertical="center"/>
    </xf>
    <xf numFmtId="0" fontId="5" fillId="2" borderId="43" xfId="3" applyFont="1" applyFill="1" applyBorder="1" applyAlignment="1" applyProtection="1">
      <alignment horizontal="left" vertical="center"/>
    </xf>
    <xf numFmtId="0" fontId="5" fillId="2" borderId="67" xfId="3" applyFont="1" applyFill="1" applyBorder="1" applyAlignment="1" applyProtection="1">
      <alignment horizontal="left" vertical="center"/>
    </xf>
    <xf numFmtId="0" fontId="5" fillId="2" borderId="55" xfId="0" applyFont="1" applyFill="1" applyBorder="1" applyAlignment="1">
      <alignment horizontal="center" vertical="center"/>
    </xf>
    <xf numFmtId="0" fontId="5" fillId="2" borderId="26" xfId="0" applyFont="1" applyFill="1" applyBorder="1" applyAlignment="1">
      <alignment horizontal="left" vertical="center"/>
    </xf>
    <xf numFmtId="0" fontId="5" fillId="2" borderId="33" xfId="0" applyFont="1" applyFill="1" applyBorder="1" applyAlignment="1">
      <alignment horizontal="left" vertical="center"/>
    </xf>
    <xf numFmtId="0" fontId="5" fillId="2" borderId="41" xfId="0" applyFont="1" applyFill="1" applyBorder="1" applyAlignment="1">
      <alignment horizontal="left" vertical="center"/>
    </xf>
    <xf numFmtId="165" fontId="16" fillId="2" borderId="76" xfId="0" applyNumberFormat="1" applyFont="1" applyFill="1" applyBorder="1" applyAlignment="1">
      <alignment horizontal="center"/>
    </xf>
    <xf numFmtId="165" fontId="16" fillId="2" borderId="19" xfId="0" applyNumberFormat="1" applyFont="1" applyFill="1" applyBorder="1" applyAlignment="1">
      <alignment horizontal="center"/>
    </xf>
    <xf numFmtId="0" fontId="5" fillId="2" borderId="56" xfId="0" applyFont="1" applyFill="1" applyBorder="1" applyAlignment="1">
      <alignment horizontal="center" vertical="center"/>
    </xf>
    <xf numFmtId="2" fontId="3" fillId="2" borderId="155" xfId="0" applyNumberFormat="1" applyFont="1" applyFill="1" applyBorder="1" applyAlignment="1">
      <alignment horizontal="left"/>
    </xf>
    <xf numFmtId="2" fontId="3" fillId="2" borderId="156" xfId="0" applyNumberFormat="1" applyFont="1" applyFill="1" applyBorder="1" applyAlignment="1">
      <alignment horizontal="left"/>
    </xf>
    <xf numFmtId="0" fontId="5" fillId="2" borderId="19" xfId="0" applyFont="1" applyFill="1" applyBorder="1" applyAlignment="1">
      <alignment horizontal="center" vertical="center"/>
    </xf>
    <xf numFmtId="0" fontId="3" fillId="0" borderId="75" xfId="0" applyFont="1" applyFill="1" applyBorder="1" applyAlignment="1">
      <alignment horizontal="left" vertical="center"/>
    </xf>
    <xf numFmtId="0" fontId="3" fillId="0" borderId="55" xfId="0" applyFont="1" applyFill="1" applyBorder="1" applyAlignment="1">
      <alignment horizontal="left" vertical="center"/>
    </xf>
    <xf numFmtId="0" fontId="3" fillId="0" borderId="63" xfId="0" applyFont="1" applyFill="1" applyBorder="1" applyAlignment="1">
      <alignment horizontal="left" vertical="center"/>
    </xf>
    <xf numFmtId="0" fontId="5" fillId="2" borderId="36" xfId="0" applyFont="1" applyFill="1" applyBorder="1" applyAlignment="1">
      <alignment horizontal="center" vertical="center"/>
    </xf>
    <xf numFmtId="0" fontId="3" fillId="0" borderId="77" xfId="0" applyFont="1" applyFill="1" applyBorder="1" applyAlignment="1">
      <alignment horizontal="left" vertical="center"/>
    </xf>
    <xf numFmtId="0" fontId="3" fillId="0" borderId="56" xfId="0" applyFont="1" applyFill="1" applyBorder="1" applyAlignment="1">
      <alignment horizontal="left" vertical="center"/>
    </xf>
    <xf numFmtId="0" fontId="3" fillId="0" borderId="62" xfId="0" applyFont="1" applyFill="1" applyBorder="1" applyAlignment="1">
      <alignment horizontal="left" vertical="center"/>
    </xf>
    <xf numFmtId="0" fontId="5" fillId="2" borderId="23" xfId="0" applyFont="1" applyFill="1" applyBorder="1" applyAlignment="1">
      <alignment horizontal="center" vertical="center"/>
    </xf>
    <xf numFmtId="0" fontId="3" fillId="0" borderId="65" xfId="0" applyFont="1" applyFill="1" applyBorder="1" applyAlignment="1">
      <alignment horizontal="left" vertical="center"/>
    </xf>
    <xf numFmtId="0" fontId="3" fillId="0" borderId="59" xfId="0" applyFont="1" applyFill="1" applyBorder="1" applyAlignment="1">
      <alignment horizontal="left" vertical="center"/>
    </xf>
    <xf numFmtId="0" fontId="5" fillId="0" borderId="45" xfId="0" applyFont="1" applyFill="1" applyBorder="1" applyAlignment="1">
      <alignment horizontal="center" vertical="center"/>
    </xf>
    <xf numFmtId="0" fontId="5" fillId="0" borderId="55" xfId="0" applyFont="1" applyFill="1" applyBorder="1" applyAlignment="1">
      <alignment horizontal="center" vertical="center"/>
    </xf>
    <xf numFmtId="0" fontId="5" fillId="2" borderId="7" xfId="0" applyFont="1" applyFill="1" applyBorder="1" applyAlignment="1">
      <alignment horizontal="center" vertical="center"/>
    </xf>
    <xf numFmtId="2" fontId="3" fillId="0" borderId="2" xfId="0" applyNumberFormat="1" applyFont="1" applyFill="1" applyBorder="1" applyAlignment="1">
      <alignment horizontal="right"/>
    </xf>
    <xf numFmtId="0" fontId="3" fillId="0" borderId="37" xfId="0" applyFont="1" applyFill="1" applyBorder="1" applyAlignment="1">
      <alignment horizontal="left" vertical="center"/>
    </xf>
    <xf numFmtId="0" fontId="5" fillId="2" borderId="21" xfId="0" applyFont="1" applyFill="1" applyBorder="1" applyAlignment="1">
      <alignment horizontal="left" vertical="top"/>
    </xf>
    <xf numFmtId="0" fontId="5" fillId="2" borderId="11" xfId="0" applyFont="1" applyFill="1" applyBorder="1" applyAlignment="1">
      <alignment horizontal="center"/>
    </xf>
    <xf numFmtId="0" fontId="3" fillId="0" borderId="55" xfId="0" applyFont="1" applyFill="1" applyBorder="1" applyAlignment="1">
      <alignment vertical="center"/>
    </xf>
    <xf numFmtId="0" fontId="43" fillId="0" borderId="55" xfId="0" applyFont="1" applyFill="1" applyBorder="1" applyAlignment="1">
      <alignment vertical="center"/>
    </xf>
    <xf numFmtId="0" fontId="0" fillId="0" borderId="56" xfId="0" applyBorder="1"/>
    <xf numFmtId="0" fontId="0" fillId="0" borderId="29" xfId="0" applyBorder="1"/>
    <xf numFmtId="0" fontId="0" fillId="0" borderId="31" xfId="0" applyBorder="1"/>
    <xf numFmtId="0" fontId="0" fillId="0" borderId="33" xfId="0" applyBorder="1"/>
    <xf numFmtId="0" fontId="0" fillId="0" borderId="46" xfId="0" applyBorder="1"/>
    <xf numFmtId="0" fontId="0" fillId="0" borderId="37" xfId="0" applyBorder="1"/>
    <xf numFmtId="0" fontId="5" fillId="2" borderId="23" xfId="0" applyFont="1" applyFill="1" applyBorder="1" applyAlignment="1">
      <alignment horizontal="left" vertical="center"/>
    </xf>
    <xf numFmtId="0" fontId="5" fillId="2" borderId="25" xfId="0" applyFont="1" applyFill="1" applyBorder="1" applyAlignment="1">
      <alignment horizontal="left" vertical="center"/>
    </xf>
    <xf numFmtId="0" fontId="3" fillId="0" borderId="45" xfId="0" applyFont="1" applyFill="1" applyBorder="1" applyAlignment="1">
      <alignment horizontal="left" vertical="center"/>
    </xf>
    <xf numFmtId="0" fontId="5" fillId="2" borderId="18" xfId="0" applyFont="1" applyFill="1" applyBorder="1" applyAlignment="1">
      <alignment horizontal="center" vertical="center"/>
    </xf>
    <xf numFmtId="0" fontId="0" fillId="0" borderId="19" xfId="0" applyBorder="1" applyAlignment="1"/>
    <xf numFmtId="0" fontId="6" fillId="2" borderId="19" xfId="0" applyFont="1" applyFill="1" applyBorder="1" applyAlignment="1">
      <alignment horizontal="left" vertical="center"/>
    </xf>
    <xf numFmtId="2" fontId="10" fillId="2" borderId="24" xfId="0" applyNumberFormat="1" applyFont="1" applyFill="1" applyBorder="1" applyAlignment="1">
      <alignment horizontal="center" vertical="center"/>
    </xf>
    <xf numFmtId="0" fontId="3" fillId="2" borderId="32" xfId="0" applyFont="1" applyFill="1" applyBorder="1" applyAlignment="1">
      <alignment horizontal="left" vertical="center"/>
    </xf>
    <xf numFmtId="0" fontId="3" fillId="2" borderId="43" xfId="0" applyFont="1" applyFill="1" applyBorder="1" applyAlignment="1">
      <alignment horizontal="left" vertical="center"/>
    </xf>
    <xf numFmtId="0" fontId="3" fillId="2" borderId="67" xfId="0" applyFont="1" applyFill="1" applyBorder="1" applyAlignment="1">
      <alignment horizontal="left" vertical="center"/>
    </xf>
    <xf numFmtId="0" fontId="5" fillId="2" borderId="63" xfId="0" applyFont="1" applyFill="1" applyBorder="1" applyAlignment="1">
      <alignment horizontal="left" vertical="center"/>
    </xf>
    <xf numFmtId="0" fontId="5" fillId="2" borderId="44" xfId="0" applyFont="1" applyFill="1" applyBorder="1" applyAlignment="1">
      <alignment horizontal="left" vertical="center"/>
    </xf>
    <xf numFmtId="0" fontId="5" fillId="2" borderId="64" xfId="0" applyFont="1" applyFill="1" applyBorder="1" applyAlignment="1">
      <alignment horizontal="left" vertical="center"/>
    </xf>
    <xf numFmtId="0" fontId="5" fillId="2" borderId="15" xfId="0" applyFont="1" applyFill="1" applyBorder="1" applyAlignment="1">
      <alignment horizontal="left" vertical="center"/>
    </xf>
    <xf numFmtId="2" fontId="3" fillId="2" borderId="43" xfId="0" applyNumberFormat="1" applyFont="1" applyFill="1" applyBorder="1" applyAlignment="1">
      <alignment horizontal="left"/>
    </xf>
    <xf numFmtId="0" fontId="5" fillId="2" borderId="18" xfId="0" applyFont="1" applyFill="1" applyBorder="1" applyAlignment="1">
      <alignment horizontal="left" vertical="center"/>
    </xf>
    <xf numFmtId="0" fontId="5" fillId="2" borderId="19" xfId="0" applyFont="1" applyFill="1" applyBorder="1" applyAlignment="1">
      <alignment horizontal="center" vertical="center"/>
    </xf>
    <xf numFmtId="2" fontId="3" fillId="2" borderId="155" xfId="0" applyNumberFormat="1" applyFont="1" applyFill="1" applyBorder="1" applyAlignment="1">
      <alignment horizontal="left"/>
    </xf>
    <xf numFmtId="0" fontId="5" fillId="2" borderId="36" xfId="0" applyFont="1" applyFill="1" applyBorder="1" applyAlignment="1">
      <alignment horizontal="center" vertical="center"/>
    </xf>
    <xf numFmtId="0" fontId="3" fillId="0" borderId="75" xfId="0" applyFont="1" applyFill="1" applyBorder="1" applyAlignment="1">
      <alignment horizontal="left" vertical="center"/>
    </xf>
    <xf numFmtId="0" fontId="3" fillId="0" borderId="55" xfId="0" applyFont="1" applyFill="1" applyBorder="1" applyAlignment="1">
      <alignment horizontal="left" vertical="center"/>
    </xf>
    <xf numFmtId="0" fontId="3" fillId="0" borderId="62" xfId="0" applyFont="1" applyFill="1" applyBorder="1" applyAlignment="1">
      <alignment horizontal="left" vertical="center"/>
    </xf>
    <xf numFmtId="0" fontId="5" fillId="2" borderId="23" xfId="0" applyFont="1" applyFill="1" applyBorder="1" applyAlignment="1">
      <alignment horizontal="center" vertical="center"/>
    </xf>
    <xf numFmtId="0" fontId="3" fillId="0" borderId="26" xfId="0" applyFont="1" applyFill="1" applyBorder="1" applyAlignment="1">
      <alignment horizontal="left"/>
    </xf>
    <xf numFmtId="0" fontId="3" fillId="0" borderId="37" xfId="0" applyFont="1" applyFill="1" applyBorder="1" applyAlignment="1">
      <alignment horizontal="left" vertical="center"/>
    </xf>
    <xf numFmtId="0" fontId="5" fillId="2" borderId="55" xfId="3" applyFont="1" applyFill="1" applyBorder="1" applyAlignment="1" applyProtection="1">
      <alignment horizontal="center" vertical="center"/>
    </xf>
    <xf numFmtId="44" fontId="5" fillId="0" borderId="33" xfId="1" applyFont="1" applyFill="1" applyBorder="1" applyAlignment="1" applyProtection="1">
      <alignment horizontal="center" vertical="center"/>
      <protection locked="0"/>
    </xf>
    <xf numFmtId="0" fontId="19" fillId="2" borderId="37" xfId="0" applyFont="1" applyFill="1" applyBorder="1" applyAlignment="1">
      <alignment horizontal="center"/>
    </xf>
    <xf numFmtId="0" fontId="15" fillId="2" borderId="37" xfId="0" applyFont="1" applyFill="1" applyBorder="1" applyAlignment="1">
      <alignment horizontal="center"/>
    </xf>
    <xf numFmtId="44" fontId="5" fillId="0" borderId="73" xfId="1" applyFont="1" applyFill="1" applyBorder="1" applyAlignment="1" applyProtection="1">
      <alignment horizontal="center" vertical="center"/>
      <protection locked="0"/>
    </xf>
    <xf numFmtId="0" fontId="7" fillId="2" borderId="55" xfId="3" applyFont="1" applyFill="1" applyBorder="1" applyAlignment="1" applyProtection="1">
      <alignment horizontal="center" vertical="center"/>
    </xf>
    <xf numFmtId="0" fontId="7" fillId="2" borderId="55" xfId="0" applyFont="1" applyFill="1" applyBorder="1" applyAlignment="1">
      <alignment horizontal="center" vertical="center"/>
    </xf>
    <xf numFmtId="0" fontId="14" fillId="0" borderId="162" xfId="0" applyFont="1" applyFill="1" applyBorder="1" applyAlignment="1">
      <alignment horizontal="center" vertical="center"/>
    </xf>
    <xf numFmtId="0" fontId="7" fillId="2" borderId="58" xfId="3" applyFont="1" applyFill="1" applyBorder="1" applyAlignment="1" applyProtection="1">
      <alignment horizontal="center" vertical="center"/>
    </xf>
    <xf numFmtId="0" fontId="7" fillId="2" borderId="27" xfId="3" applyFont="1" applyFill="1" applyBorder="1" applyAlignment="1" applyProtection="1">
      <alignment horizontal="center" vertical="center"/>
    </xf>
    <xf numFmtId="44" fontId="9" fillId="0" borderId="39" xfId="1" applyFont="1" applyFill="1" applyBorder="1" applyAlignment="1" applyProtection="1">
      <alignment horizontal="center"/>
      <protection locked="0"/>
    </xf>
    <xf numFmtId="0" fontId="5" fillId="2" borderId="188" xfId="0" applyFont="1" applyFill="1" applyBorder="1" applyAlignment="1">
      <alignment horizontal="center" vertical="center"/>
    </xf>
    <xf numFmtId="0" fontId="5" fillId="2" borderId="189" xfId="0" applyFont="1" applyFill="1" applyBorder="1" applyAlignment="1">
      <alignment horizontal="center" vertical="center"/>
    </xf>
    <xf numFmtId="2" fontId="5" fillId="2" borderId="188" xfId="0" applyNumberFormat="1" applyFont="1" applyFill="1" applyBorder="1" applyAlignment="1">
      <alignment horizontal="center"/>
    </xf>
    <xf numFmtId="2" fontId="5" fillId="2" borderId="189" xfId="0" applyNumberFormat="1" applyFont="1" applyFill="1" applyBorder="1" applyAlignment="1">
      <alignment horizontal="center"/>
    </xf>
    <xf numFmtId="2" fontId="5" fillId="2" borderId="188" xfId="0" applyNumberFormat="1" applyFont="1" applyFill="1" applyBorder="1" applyAlignment="1">
      <alignment horizontal="center" vertical="center"/>
    </xf>
    <xf numFmtId="165" fontId="16" fillId="2" borderId="162" xfId="0" applyNumberFormat="1" applyFont="1" applyFill="1" applyBorder="1" applyAlignment="1">
      <alignment horizontal="center"/>
    </xf>
    <xf numFmtId="0" fontId="5" fillId="0" borderId="55" xfId="3" applyFont="1" applyFill="1" applyBorder="1" applyAlignment="1">
      <alignment horizontal="center"/>
    </xf>
    <xf numFmtId="0" fontId="5" fillId="0" borderId="59" xfId="3" applyFont="1" applyFill="1" applyBorder="1" applyAlignment="1">
      <alignment horizontal="center"/>
    </xf>
    <xf numFmtId="0" fontId="4" fillId="0" borderId="55" xfId="3" applyFont="1" applyFill="1" applyBorder="1" applyAlignment="1">
      <alignment horizontal="center"/>
    </xf>
    <xf numFmtId="0" fontId="4" fillId="0" borderId="55" xfId="0" applyFont="1" applyFill="1" applyBorder="1" applyAlignment="1">
      <alignment horizontal="center" vertical="center"/>
    </xf>
    <xf numFmtId="0" fontId="5" fillId="2" borderId="55" xfId="3" applyFont="1" applyFill="1" applyBorder="1" applyAlignment="1">
      <alignment horizontal="center"/>
    </xf>
    <xf numFmtId="0" fontId="0" fillId="0" borderId="55" xfId="0" applyBorder="1"/>
    <xf numFmtId="0" fontId="0" fillId="0" borderId="59" xfId="0" applyBorder="1"/>
    <xf numFmtId="0" fontId="5" fillId="2" borderId="26" xfId="3" applyFont="1" applyFill="1" applyBorder="1" applyAlignment="1">
      <alignment horizontal="center"/>
    </xf>
    <xf numFmtId="44" fontId="9" fillId="0" borderId="49" xfId="1" applyFont="1" applyFill="1" applyBorder="1" applyAlignment="1" applyProtection="1">
      <alignment horizontal="center"/>
      <protection locked="0"/>
    </xf>
    <xf numFmtId="0" fontId="0" fillId="0" borderId="3" xfId="0" applyBorder="1"/>
    <xf numFmtId="0" fontId="0" fillId="0" borderId="4" xfId="0" applyBorder="1"/>
    <xf numFmtId="0" fontId="5" fillId="0" borderId="26" xfId="3" applyFont="1" applyFill="1" applyBorder="1" applyAlignment="1">
      <alignment horizontal="center"/>
    </xf>
    <xf numFmtId="1" fontId="9" fillId="0" borderId="33" xfId="3" applyNumberFormat="1" applyFont="1" applyFill="1" applyBorder="1" applyAlignment="1" applyProtection="1">
      <alignment horizontal="center" vertical="center"/>
      <protection locked="0"/>
    </xf>
    <xf numFmtId="0" fontId="7" fillId="2" borderId="27" xfId="3" applyFont="1" applyFill="1" applyBorder="1" applyAlignment="1">
      <alignment horizontal="center"/>
    </xf>
    <xf numFmtId="2" fontId="9" fillId="5" borderId="40" xfId="0" applyNumberFormat="1" applyFont="1" applyFill="1" applyBorder="1" applyAlignment="1">
      <alignment horizontal="right"/>
    </xf>
    <xf numFmtId="0" fontId="6" fillId="2" borderId="31" xfId="3" applyFont="1" applyFill="1" applyBorder="1" applyAlignment="1">
      <alignment horizontal="center"/>
    </xf>
    <xf numFmtId="0" fontId="7" fillId="0" borderId="58" xfId="3" applyFont="1" applyFill="1" applyBorder="1" applyAlignment="1">
      <alignment horizontal="center"/>
    </xf>
    <xf numFmtId="0" fontId="5" fillId="2" borderId="16" xfId="0" applyFont="1" applyFill="1" applyBorder="1" applyAlignment="1">
      <alignment horizontal="center" vertical="center"/>
    </xf>
    <xf numFmtId="0" fontId="5" fillId="2" borderId="23" xfId="3" applyFont="1" applyFill="1" applyBorder="1" applyAlignment="1" applyProtection="1">
      <alignment horizontal="left" vertical="center"/>
    </xf>
    <xf numFmtId="0" fontId="9" fillId="2" borderId="188" xfId="0" applyFont="1" applyFill="1" applyBorder="1" applyAlignment="1">
      <alignment horizontal="center" vertical="center"/>
    </xf>
    <xf numFmtId="0" fontId="9" fillId="2" borderId="189" xfId="0" applyFont="1" applyFill="1" applyBorder="1" applyAlignment="1">
      <alignment horizontal="center" vertical="center"/>
    </xf>
    <xf numFmtId="49" fontId="7" fillId="0" borderId="28" xfId="0" applyNumberFormat="1" applyFont="1" applyFill="1" applyBorder="1" applyAlignment="1">
      <alignment horizontal="center" vertical="center"/>
    </xf>
    <xf numFmtId="44" fontId="9" fillId="0" borderId="4" xfId="1" applyFont="1" applyFill="1" applyBorder="1" applyAlignment="1" applyProtection="1">
      <alignment horizontal="center"/>
      <protection locked="0"/>
    </xf>
    <xf numFmtId="0" fontId="3" fillId="0" borderId="82" xfId="0" applyFont="1" applyFill="1" applyBorder="1" applyAlignment="1" applyProtection="1">
      <alignment horizontal="center" vertical="center"/>
      <protection locked="0"/>
    </xf>
    <xf numFmtId="44" fontId="3" fillId="0" borderId="93" xfId="1" applyFont="1" applyFill="1" applyBorder="1" applyAlignment="1" applyProtection="1">
      <alignment horizontal="center" vertical="center"/>
      <protection locked="0"/>
    </xf>
    <xf numFmtId="2" fontId="5" fillId="2" borderId="6" xfId="0" applyNumberFormat="1" applyFont="1" applyFill="1" applyBorder="1" applyAlignment="1">
      <alignment horizontal="center"/>
    </xf>
    <xf numFmtId="0" fontId="5" fillId="0" borderId="140" xfId="3" applyFont="1" applyFill="1" applyBorder="1" applyAlignment="1" applyProtection="1">
      <alignment horizontal="center" vertical="center"/>
    </xf>
    <xf numFmtId="0" fontId="5" fillId="0" borderId="128" xfId="3" applyFont="1" applyFill="1" applyBorder="1" applyAlignment="1" applyProtection="1">
      <alignment horizontal="center" vertical="center"/>
    </xf>
    <xf numFmtId="0" fontId="5" fillId="0" borderId="135" xfId="3" applyFont="1" applyFill="1" applyBorder="1" applyAlignment="1" applyProtection="1">
      <alignment horizontal="center" vertical="center"/>
    </xf>
    <xf numFmtId="0" fontId="5" fillId="0" borderId="140" xfId="0" applyFont="1" applyFill="1" applyBorder="1" applyAlignment="1">
      <alignment horizontal="center" vertical="center"/>
    </xf>
    <xf numFmtId="0" fontId="5" fillId="0" borderId="128" xfId="0" applyFont="1" applyFill="1" applyBorder="1" applyAlignment="1">
      <alignment horizontal="center" vertical="center"/>
    </xf>
    <xf numFmtId="0" fontId="5" fillId="0" borderId="135" xfId="0" applyFont="1" applyFill="1" applyBorder="1" applyAlignment="1">
      <alignment horizontal="center" vertical="center"/>
    </xf>
    <xf numFmtId="0" fontId="5" fillId="0" borderId="178" xfId="0" applyFont="1" applyFill="1" applyBorder="1" applyAlignment="1">
      <alignment horizontal="left" vertical="center"/>
    </xf>
    <xf numFmtId="0" fontId="5" fillId="0" borderId="128" xfId="0" applyFont="1" applyFill="1" applyBorder="1" applyAlignment="1">
      <alignment horizontal="left" vertical="center"/>
    </xf>
    <xf numFmtId="0" fontId="5" fillId="0" borderId="151" xfId="0" applyFont="1" applyFill="1" applyBorder="1" applyAlignment="1">
      <alignment horizontal="left" vertical="center"/>
    </xf>
    <xf numFmtId="0" fontId="5" fillId="0" borderId="178" xfId="3" applyFont="1" applyFill="1" applyBorder="1" applyAlignment="1" applyProtection="1">
      <alignment horizontal="center" vertical="center"/>
    </xf>
    <xf numFmtId="2" fontId="5" fillId="2" borderId="188" xfId="0" applyNumberFormat="1" applyFont="1" applyFill="1" applyBorder="1" applyAlignment="1">
      <alignment horizontal="left"/>
    </xf>
    <xf numFmtId="2" fontId="5" fillId="2" borderId="189" xfId="0" applyNumberFormat="1" applyFont="1" applyFill="1" applyBorder="1" applyAlignment="1">
      <alignment horizontal="left"/>
    </xf>
    <xf numFmtId="0" fontId="5" fillId="2" borderId="21" xfId="0" applyFont="1" applyFill="1" applyBorder="1" applyAlignment="1">
      <alignment horizontal="center" vertical="center"/>
    </xf>
    <xf numFmtId="0" fontId="4" fillId="2" borderId="13" xfId="0" applyNumberFormat="1" applyFont="1" applyFill="1" applyBorder="1" applyAlignment="1">
      <alignment horizontal="center"/>
    </xf>
    <xf numFmtId="2" fontId="4" fillId="2" borderId="13" xfId="0" applyNumberFormat="1" applyFont="1" applyFill="1" applyBorder="1" applyAlignment="1">
      <alignment horizontal="center" vertical="center"/>
    </xf>
    <xf numFmtId="0" fontId="5" fillId="2" borderId="188" xfId="0" applyFont="1" applyFill="1" applyBorder="1" applyAlignment="1">
      <alignment horizontal="left" vertical="center"/>
    </xf>
    <xf numFmtId="0" fontId="5" fillId="2" borderId="189" xfId="0" applyFont="1" applyFill="1" applyBorder="1" applyAlignment="1">
      <alignment horizontal="left" vertical="center"/>
    </xf>
    <xf numFmtId="0" fontId="5" fillId="2" borderId="13" xfId="0" applyNumberFormat="1" applyFont="1" applyFill="1" applyBorder="1" applyAlignment="1">
      <alignment horizontal="center"/>
    </xf>
    <xf numFmtId="2" fontId="5" fillId="2" borderId="13" xfId="0" applyNumberFormat="1" applyFont="1" applyFill="1" applyBorder="1" applyAlignment="1">
      <alignment horizontal="left"/>
    </xf>
    <xf numFmtId="2" fontId="5" fillId="2" borderId="12" xfId="0" applyNumberFormat="1" applyFont="1" applyFill="1" applyBorder="1" applyAlignment="1">
      <alignment horizontal="left"/>
    </xf>
    <xf numFmtId="0" fontId="5" fillId="2" borderId="15" xfId="0" applyFont="1" applyFill="1" applyBorder="1" applyAlignment="1">
      <alignment horizontal="left"/>
    </xf>
    <xf numFmtId="2" fontId="5" fillId="2" borderId="188" xfId="0" applyNumberFormat="1" applyFont="1" applyFill="1" applyBorder="1"/>
    <xf numFmtId="2" fontId="5" fillId="2" borderId="189" xfId="0" applyNumberFormat="1" applyFont="1" applyFill="1" applyBorder="1"/>
    <xf numFmtId="0" fontId="9" fillId="2" borderId="13" xfId="0" applyFont="1" applyFill="1" applyBorder="1"/>
    <xf numFmtId="165" fontId="3" fillId="2" borderId="13" xfId="0" applyNumberFormat="1" applyFont="1" applyFill="1" applyBorder="1"/>
    <xf numFmtId="44" fontId="9" fillId="0" borderId="5" xfId="1" applyFont="1" applyFill="1" applyBorder="1" applyAlignment="1" applyProtection="1">
      <alignment horizontal="center"/>
    </xf>
    <xf numFmtId="44" fontId="9" fillId="0" borderId="76" xfId="0" applyNumberFormat="1" applyFont="1" applyFill="1" applyBorder="1" applyAlignment="1" applyProtection="1">
      <alignment horizontal="center"/>
      <protection locked="0"/>
    </xf>
    <xf numFmtId="0" fontId="0" fillId="2" borderId="18" xfId="0" applyFill="1" applyBorder="1"/>
    <xf numFmtId="44" fontId="9" fillId="2" borderId="5" xfId="1" applyFont="1" applyFill="1" applyBorder="1" applyAlignment="1">
      <alignment horizontal="right"/>
    </xf>
    <xf numFmtId="0" fontId="9" fillId="0" borderId="96" xfId="0" applyFont="1" applyFill="1" applyBorder="1" applyAlignment="1" applyProtection="1">
      <alignment horizontal="center"/>
      <protection locked="0"/>
    </xf>
    <xf numFmtId="0" fontId="9" fillId="0" borderId="96" xfId="0" applyFont="1" applyFill="1" applyBorder="1" applyAlignment="1" applyProtection="1">
      <alignment horizontal="center" vertical="center"/>
      <protection locked="0"/>
    </xf>
    <xf numFmtId="0" fontId="9" fillId="0" borderId="93" xfId="0" applyFont="1" applyFill="1" applyBorder="1" applyAlignment="1" applyProtection="1">
      <alignment horizontal="center"/>
      <protection locked="0"/>
    </xf>
    <xf numFmtId="44" fontId="9" fillId="0" borderId="17" xfId="1" applyFont="1" applyFill="1" applyBorder="1" applyAlignment="1">
      <alignment horizontal="right"/>
    </xf>
    <xf numFmtId="0" fontId="16" fillId="0" borderId="6" xfId="0" applyFont="1" applyFill="1" applyBorder="1" applyAlignment="1">
      <alignment horizontal="center"/>
    </xf>
    <xf numFmtId="0" fontId="9" fillId="0" borderId="190" xfId="0" applyFont="1" applyFill="1" applyBorder="1" applyAlignment="1" applyProtection="1">
      <alignment horizontal="center"/>
      <protection locked="0"/>
    </xf>
    <xf numFmtId="0" fontId="5" fillId="2" borderId="6" xfId="0" applyFont="1" applyFill="1" applyBorder="1" applyAlignment="1">
      <alignment horizontal="center"/>
    </xf>
    <xf numFmtId="0" fontId="9" fillId="0" borderId="191" xfId="0" applyFont="1" applyFill="1" applyBorder="1" applyAlignment="1" applyProtection="1">
      <alignment horizontal="center"/>
      <protection locked="0"/>
    </xf>
    <xf numFmtId="0" fontId="9" fillId="0" borderId="132" xfId="0" applyFont="1" applyFill="1" applyBorder="1" applyAlignment="1" applyProtection="1">
      <alignment horizontal="center"/>
      <protection locked="0"/>
    </xf>
    <xf numFmtId="44" fontId="9" fillId="0" borderId="147" xfId="1" applyFont="1" applyFill="1" applyBorder="1" applyAlignment="1" applyProtection="1">
      <alignment horizontal="center"/>
      <protection locked="0"/>
    </xf>
    <xf numFmtId="44" fontId="9" fillId="0" borderId="134" xfId="1" applyFont="1" applyFill="1" applyBorder="1" applyAlignment="1">
      <alignment horizontal="right"/>
    </xf>
    <xf numFmtId="0" fontId="9" fillId="0" borderId="9" xfId="0" applyFont="1" applyFill="1" applyBorder="1" applyAlignment="1">
      <alignment horizontal="center"/>
    </xf>
    <xf numFmtId="44" fontId="9" fillId="0" borderId="150" xfId="1" applyFont="1" applyFill="1" applyBorder="1" applyAlignment="1">
      <alignment horizontal="right"/>
    </xf>
    <xf numFmtId="0" fontId="9" fillId="0" borderId="9" xfId="0" applyFont="1" applyFill="1" applyBorder="1" applyAlignment="1" applyProtection="1">
      <alignment vertical="center"/>
      <protection locked="0"/>
    </xf>
    <xf numFmtId="0" fontId="9" fillId="0" borderId="62" xfId="0" applyFont="1" applyFill="1" applyBorder="1" applyAlignment="1" applyProtection="1">
      <alignment horizontal="left" vertical="center"/>
      <protection locked="0"/>
    </xf>
    <xf numFmtId="0" fontId="9" fillId="0" borderId="147" xfId="0" applyFont="1" applyFill="1" applyBorder="1" applyAlignment="1" applyProtection="1">
      <alignment horizontal="center"/>
      <protection locked="0"/>
    </xf>
    <xf numFmtId="165" fontId="9" fillId="0" borderId="3" xfId="0" applyNumberFormat="1" applyFont="1" applyFill="1" applyBorder="1" applyAlignment="1" applyProtection="1">
      <alignment horizontal="center"/>
      <protection locked="0"/>
    </xf>
    <xf numFmtId="44" fontId="9" fillId="0" borderId="191" xfId="1" applyFont="1" applyFill="1" applyBorder="1" applyAlignment="1" applyProtection="1">
      <alignment horizontal="center"/>
      <protection locked="0"/>
    </xf>
    <xf numFmtId="0" fontId="16" fillId="0" borderId="3" xfId="0" applyFont="1" applyFill="1" applyBorder="1" applyAlignment="1" applyProtection="1">
      <alignment horizontal="center"/>
    </xf>
    <xf numFmtId="0" fontId="16" fillId="0" borderId="4" xfId="0" applyFont="1" applyFill="1" applyBorder="1" applyAlignment="1" applyProtection="1">
      <alignment horizontal="center"/>
    </xf>
    <xf numFmtId="44" fontId="16" fillId="0" borderId="9" xfId="1" applyFont="1" applyFill="1" applyBorder="1" applyAlignment="1" applyProtection="1">
      <alignment horizontal="center"/>
      <protection locked="0"/>
    </xf>
    <xf numFmtId="44" fontId="9" fillId="0" borderId="134" xfId="1" applyFont="1" applyFill="1" applyBorder="1" applyAlignment="1">
      <alignment horizontal="center"/>
    </xf>
    <xf numFmtId="0" fontId="16" fillId="5" borderId="10" xfId="0" applyFont="1" applyFill="1" applyBorder="1" applyAlignment="1" applyProtection="1">
      <alignment horizontal="center"/>
      <protection locked="0"/>
    </xf>
    <xf numFmtId="44" fontId="16" fillId="5" borderId="9" xfId="1" applyFont="1" applyFill="1" applyBorder="1" applyAlignment="1" applyProtection="1">
      <alignment horizontal="center"/>
      <protection locked="0"/>
    </xf>
    <xf numFmtId="2" fontId="9" fillId="5" borderId="54" xfId="0" applyNumberFormat="1" applyFont="1" applyFill="1" applyBorder="1" applyAlignment="1">
      <alignment horizontal="right"/>
    </xf>
    <xf numFmtId="44" fontId="3" fillId="0" borderId="10" xfId="1" applyFont="1" applyFill="1" applyBorder="1" applyAlignment="1" applyProtection="1">
      <alignment horizontal="center"/>
      <protection locked="0"/>
    </xf>
    <xf numFmtId="44" fontId="3" fillId="0" borderId="165" xfId="1" applyFont="1" applyFill="1" applyBorder="1" applyAlignment="1">
      <alignment horizontal="right" vertical="center"/>
    </xf>
    <xf numFmtId="44" fontId="3" fillId="0" borderId="160" xfId="1" applyFont="1" applyFill="1" applyBorder="1" applyAlignment="1">
      <alignment horizontal="right" vertical="center"/>
    </xf>
    <xf numFmtId="44" fontId="3" fillId="0" borderId="166" xfId="1" applyFont="1" applyFill="1" applyBorder="1" applyAlignment="1">
      <alignment horizontal="center" vertical="center"/>
    </xf>
    <xf numFmtId="44" fontId="3" fillId="0" borderId="159" xfId="1" applyFont="1" applyFill="1" applyBorder="1" applyAlignment="1">
      <alignment horizontal="right" vertical="center"/>
    </xf>
    <xf numFmtId="44" fontId="3" fillId="2" borderId="49" xfId="1" applyFont="1" applyFill="1" applyBorder="1" applyAlignment="1">
      <alignment horizontal="right" vertical="center"/>
    </xf>
    <xf numFmtId="17" fontId="10" fillId="2" borderId="24" xfId="0" applyNumberFormat="1" applyFont="1" applyFill="1" applyBorder="1" applyAlignment="1" applyProtection="1">
      <alignment horizontal="center" vertical="center"/>
      <protection locked="0"/>
    </xf>
    <xf numFmtId="44" fontId="3" fillId="0" borderId="12" xfId="1" applyFont="1" applyFill="1" applyBorder="1" applyAlignment="1">
      <alignment horizontal="right" vertical="center"/>
    </xf>
    <xf numFmtId="44" fontId="3" fillId="0" borderId="35" xfId="1" applyFont="1" applyFill="1" applyBorder="1" applyAlignment="1">
      <alignment horizontal="right" vertical="center"/>
    </xf>
    <xf numFmtId="44" fontId="3" fillId="2" borderId="76" xfId="1" applyFont="1" applyFill="1" applyBorder="1" applyAlignment="1">
      <alignment horizontal="right"/>
    </xf>
    <xf numFmtId="0" fontId="4" fillId="2" borderId="76" xfId="0" applyFont="1" applyFill="1" applyBorder="1" applyAlignment="1">
      <alignment horizontal="center"/>
    </xf>
    <xf numFmtId="0" fontId="3" fillId="0" borderId="3" xfId="0" applyFont="1" applyFill="1" applyBorder="1" applyAlignment="1">
      <alignment horizontal="center"/>
    </xf>
    <xf numFmtId="0" fontId="3" fillId="0" borderId="49" xfId="0" applyFont="1" applyFill="1" applyBorder="1" applyAlignment="1">
      <alignment horizontal="center"/>
    </xf>
    <xf numFmtId="44" fontId="38" fillId="0" borderId="5" xfId="1" applyFont="1" applyFill="1" applyBorder="1" applyAlignment="1">
      <alignment horizontal="right"/>
    </xf>
    <xf numFmtId="44" fontId="3" fillId="0" borderId="42" xfId="1" applyFont="1" applyFill="1" applyBorder="1" applyAlignment="1">
      <alignment horizontal="right" vertical="center"/>
    </xf>
    <xf numFmtId="2" fontId="3" fillId="0" borderId="4" xfId="1" applyNumberFormat="1" applyFont="1" applyFill="1" applyBorder="1" applyAlignment="1">
      <alignment horizontal="right"/>
    </xf>
    <xf numFmtId="2" fontId="3" fillId="0" borderId="39" xfId="1" applyNumberFormat="1" applyFont="1" applyFill="1" applyBorder="1" applyAlignment="1">
      <alignment horizontal="right"/>
    </xf>
    <xf numFmtId="44" fontId="3" fillId="0" borderId="76" xfId="1" applyFont="1" applyFill="1" applyBorder="1" applyAlignment="1">
      <alignment horizontal="right" vertical="center"/>
    </xf>
    <xf numFmtId="2" fontId="3" fillId="0" borderId="41" xfId="0" applyNumberFormat="1" applyFont="1" applyFill="1" applyBorder="1" applyAlignment="1">
      <alignment horizontal="center"/>
    </xf>
    <xf numFmtId="2" fontId="3" fillId="0" borderId="39" xfId="0" applyNumberFormat="1" applyFont="1" applyFill="1" applyBorder="1" applyAlignment="1">
      <alignment horizontal="center"/>
    </xf>
    <xf numFmtId="0" fontId="0" fillId="0" borderId="21" xfId="0" applyBorder="1"/>
    <xf numFmtId="44" fontId="3" fillId="2" borderId="12" xfId="1" applyFont="1" applyFill="1" applyBorder="1" applyAlignment="1">
      <alignment horizontal="right"/>
    </xf>
    <xf numFmtId="2" fontId="4" fillId="2" borderId="12" xfId="0" applyNumberFormat="1" applyFont="1" applyFill="1" applyBorder="1" applyAlignment="1">
      <alignment horizontal="center"/>
    </xf>
    <xf numFmtId="2" fontId="3" fillId="0" borderId="47" xfId="0" applyNumberFormat="1" applyFont="1" applyFill="1" applyBorder="1" applyAlignment="1">
      <alignment horizontal="right"/>
    </xf>
    <xf numFmtId="2" fontId="3" fillId="0" borderId="40" xfId="0" applyNumberFormat="1" applyFont="1" applyFill="1" applyBorder="1" applyAlignment="1">
      <alignment horizontal="right"/>
    </xf>
    <xf numFmtId="44" fontId="3" fillId="0" borderId="9" xfId="1" applyFont="1" applyFill="1" applyBorder="1" applyAlignment="1" applyProtection="1">
      <alignment horizontal="center"/>
      <protection locked="0"/>
    </xf>
    <xf numFmtId="0" fontId="3" fillId="0" borderId="9" xfId="0" applyFont="1" applyFill="1" applyBorder="1" applyAlignment="1">
      <alignment horizontal="center"/>
    </xf>
    <xf numFmtId="44" fontId="3" fillId="0" borderId="173" xfId="1" applyFont="1" applyFill="1" applyBorder="1" applyAlignment="1">
      <alignment horizontal="right" vertical="center"/>
    </xf>
    <xf numFmtId="44" fontId="3" fillId="0" borderId="164" xfId="1" applyFont="1" applyFill="1" applyBorder="1" applyAlignment="1">
      <alignment horizontal="right" vertical="center"/>
    </xf>
    <xf numFmtId="44" fontId="3" fillId="0" borderId="164" xfId="1" applyFont="1" applyFill="1" applyBorder="1" applyAlignment="1">
      <alignment vertical="center"/>
    </xf>
    <xf numFmtId="44" fontId="3" fillId="0" borderId="183" xfId="1" applyFont="1" applyFill="1" applyBorder="1" applyAlignment="1">
      <alignment horizontal="right" vertical="center"/>
    </xf>
    <xf numFmtId="44" fontId="3" fillId="2" borderId="18" xfId="1" applyFont="1" applyFill="1" applyBorder="1" applyAlignment="1">
      <alignment horizontal="right" vertical="center"/>
    </xf>
    <xf numFmtId="0" fontId="3" fillId="0" borderId="2" xfId="0" applyNumberFormat="1" applyFont="1" applyFill="1" applyBorder="1" applyAlignment="1" applyProtection="1">
      <alignment horizontal="center" vertical="center"/>
    </xf>
    <xf numFmtId="0" fontId="3" fillId="3" borderId="8" xfId="0" applyFont="1" applyFill="1" applyBorder="1" applyAlignment="1">
      <alignment vertical="center"/>
    </xf>
    <xf numFmtId="0" fontId="10" fillId="2" borderId="24" xfId="0" applyNumberFormat="1" applyFont="1" applyFill="1" applyBorder="1" applyAlignment="1">
      <alignment horizontal="center" vertical="center"/>
    </xf>
    <xf numFmtId="44" fontId="3" fillId="0" borderId="5" xfId="1" applyFont="1" applyFill="1" applyBorder="1" applyAlignment="1">
      <alignment horizontal="right"/>
    </xf>
    <xf numFmtId="44" fontId="3" fillId="2" borderId="76" xfId="1" applyFont="1" applyFill="1" applyBorder="1" applyAlignment="1">
      <alignment horizontal="left"/>
    </xf>
    <xf numFmtId="0" fontId="5" fillId="2" borderId="76" xfId="0" applyNumberFormat="1" applyFont="1" applyFill="1" applyBorder="1" applyAlignment="1">
      <alignment horizontal="center"/>
    </xf>
    <xf numFmtId="165" fontId="45" fillId="0" borderId="0" xfId="0" applyNumberFormat="1" applyFont="1" applyFill="1" applyBorder="1" applyAlignment="1">
      <alignment horizontal="center" vertical="center"/>
    </xf>
    <xf numFmtId="0" fontId="9" fillId="3" borderId="23" xfId="0" applyFont="1" applyFill="1" applyBorder="1" applyAlignment="1">
      <alignment horizontal="left" vertical="top"/>
    </xf>
    <xf numFmtId="0" fontId="5" fillId="3" borderId="24" xfId="0" applyFont="1" applyFill="1" applyBorder="1" applyAlignment="1">
      <alignment horizontal="left" vertical="top"/>
    </xf>
    <xf numFmtId="0" fontId="3" fillId="3" borderId="24" xfId="0" applyNumberFormat="1" applyFont="1" applyFill="1" applyBorder="1" applyAlignment="1">
      <alignment horizontal="center"/>
    </xf>
    <xf numFmtId="0" fontId="5" fillId="3" borderId="25" xfId="0" applyFont="1" applyFill="1" applyBorder="1" applyAlignment="1">
      <alignment horizontal="left" vertical="top"/>
    </xf>
    <xf numFmtId="44" fontId="3" fillId="2" borderId="36" xfId="1" applyFont="1" applyFill="1" applyBorder="1" applyAlignment="1">
      <alignment horizontal="right"/>
    </xf>
    <xf numFmtId="2" fontId="3" fillId="0" borderId="46" xfId="0" applyNumberFormat="1" applyFont="1" applyFill="1" applyBorder="1" applyAlignment="1">
      <alignment horizontal="right" vertical="center"/>
    </xf>
    <xf numFmtId="2" fontId="3" fillId="0" borderId="60" xfId="3" applyNumberFormat="1" applyFont="1" applyFill="1" applyBorder="1" applyAlignment="1" applyProtection="1">
      <alignment horizontal="right" vertical="center"/>
    </xf>
    <xf numFmtId="2" fontId="3" fillId="0" borderId="54" xfId="3" applyNumberFormat="1" applyFont="1" applyFill="1" applyBorder="1" applyAlignment="1" applyProtection="1">
      <alignment horizontal="right" vertical="center"/>
    </xf>
    <xf numFmtId="2" fontId="3" fillId="0" borderId="47" xfId="3" applyNumberFormat="1" applyFont="1" applyFill="1" applyBorder="1" applyAlignment="1" applyProtection="1">
      <alignment horizontal="right" vertical="center"/>
    </xf>
    <xf numFmtId="2" fontId="3" fillId="0" borderId="60" xfId="0" applyNumberFormat="1" applyFont="1" applyFill="1" applyBorder="1" applyAlignment="1">
      <alignment horizontal="right" vertical="center"/>
    </xf>
    <xf numFmtId="2" fontId="3" fillId="0" borderId="40" xfId="0" applyNumberFormat="1" applyFont="1" applyFill="1" applyBorder="1" applyAlignment="1">
      <alignment horizontal="right" vertical="center"/>
    </xf>
    <xf numFmtId="165" fontId="3" fillId="0" borderId="14" xfId="0" applyNumberFormat="1" applyFont="1" applyFill="1" applyBorder="1" applyAlignment="1">
      <alignment horizontal="center" vertical="center"/>
    </xf>
    <xf numFmtId="165" fontId="45" fillId="0" borderId="36" xfId="0" applyNumberFormat="1" applyFont="1" applyFill="1" applyBorder="1" applyAlignment="1">
      <alignment horizontal="center" vertical="center"/>
    </xf>
    <xf numFmtId="165" fontId="3" fillId="0" borderId="14" xfId="0" applyNumberFormat="1" applyFont="1" applyFill="1" applyBorder="1" applyAlignment="1">
      <alignment horizontal="center"/>
    </xf>
    <xf numFmtId="0" fontId="17" fillId="0" borderId="15" xfId="0" applyFont="1" applyFill="1" applyBorder="1" applyAlignment="1">
      <alignment horizontal="center"/>
    </xf>
    <xf numFmtId="2" fontId="9" fillId="0" borderId="3" xfId="0" applyNumberFormat="1" applyFont="1" applyFill="1" applyBorder="1" applyAlignment="1">
      <alignment vertical="center"/>
    </xf>
    <xf numFmtId="2" fontId="3" fillId="0" borderId="3" xfId="3" applyNumberFormat="1" applyFont="1" applyFill="1" applyBorder="1" applyAlignment="1" applyProtection="1">
      <alignment vertical="center"/>
    </xf>
    <xf numFmtId="2" fontId="3" fillId="0" borderId="60" xfId="0" applyNumberFormat="1" applyFont="1" applyFill="1" applyBorder="1" applyAlignment="1"/>
    <xf numFmtId="2" fontId="3" fillId="0" borderId="40" xfId="0" applyNumberFormat="1" applyFont="1" applyFill="1" applyBorder="1" applyAlignment="1"/>
    <xf numFmtId="0" fontId="17" fillId="0" borderId="72" xfId="0" applyFont="1" applyFill="1" applyBorder="1" applyAlignment="1">
      <alignment horizontal="center" vertical="center"/>
    </xf>
    <xf numFmtId="0" fontId="3" fillId="0" borderId="33" xfId="0" applyNumberFormat="1" applyFont="1" applyFill="1" applyBorder="1" applyAlignment="1" applyProtection="1">
      <alignment horizontal="center" vertical="center"/>
      <protection locked="0"/>
    </xf>
    <xf numFmtId="44" fontId="3" fillId="0" borderId="33" xfId="1" applyFont="1" applyFill="1" applyBorder="1" applyAlignment="1" applyProtection="1">
      <alignment horizontal="center" vertical="center"/>
      <protection locked="0"/>
    </xf>
    <xf numFmtId="0" fontId="3" fillId="0" borderId="27" xfId="0" applyFont="1" applyFill="1" applyBorder="1" applyAlignment="1">
      <alignment horizontal="left" vertical="center"/>
    </xf>
    <xf numFmtId="0" fontId="3" fillId="0" borderId="34" xfId="0" applyNumberFormat="1" applyFont="1" applyFill="1" applyBorder="1" applyAlignment="1" applyProtection="1">
      <alignment horizontal="center" vertical="center"/>
      <protection locked="0"/>
    </xf>
    <xf numFmtId="0" fontId="3" fillId="0" borderId="33" xfId="0" applyFont="1" applyFill="1" applyBorder="1" applyAlignment="1" applyProtection="1">
      <alignment horizontal="center" vertical="center"/>
      <protection locked="0"/>
    </xf>
    <xf numFmtId="44" fontId="4" fillId="0" borderId="12" xfId="1" applyFont="1" applyFill="1" applyBorder="1" applyAlignment="1">
      <alignment horizontal="right" vertical="center"/>
    </xf>
    <xf numFmtId="0" fontId="47" fillId="5" borderId="31" xfId="0" applyFont="1" applyFill="1" applyBorder="1" applyAlignment="1">
      <alignment horizontal="center"/>
    </xf>
    <xf numFmtId="0" fontId="17" fillId="0" borderId="72" xfId="0" applyFont="1" applyFill="1" applyBorder="1" applyAlignment="1">
      <alignment horizontal="center"/>
    </xf>
    <xf numFmtId="44" fontId="3" fillId="0" borderId="183" xfId="1" applyFont="1" applyFill="1" applyBorder="1" applyAlignment="1">
      <alignment horizontal="right"/>
    </xf>
    <xf numFmtId="44" fontId="9" fillId="0" borderId="10" xfId="1" applyFont="1" applyFill="1" applyBorder="1" applyAlignment="1" applyProtection="1">
      <alignment horizontal="right" vertical="center"/>
      <protection locked="0"/>
    </xf>
    <xf numFmtId="44" fontId="3" fillId="0" borderId="36" xfId="1" applyFont="1" applyFill="1" applyBorder="1" applyAlignment="1">
      <alignment horizontal="right" vertical="center"/>
    </xf>
    <xf numFmtId="44" fontId="3" fillId="0" borderId="14" xfId="1" applyFont="1" applyFill="1" applyBorder="1" applyAlignment="1">
      <alignment horizontal="right" vertical="center"/>
    </xf>
    <xf numFmtId="44" fontId="3" fillId="0" borderId="5" xfId="1" applyFont="1" applyFill="1" applyBorder="1" applyAlignment="1">
      <alignment horizontal="right" vertical="center"/>
    </xf>
    <xf numFmtId="44" fontId="3" fillId="2" borderId="12" xfId="1" applyFont="1" applyFill="1" applyBorder="1" applyAlignment="1">
      <alignment horizontal="left" vertical="center"/>
    </xf>
    <xf numFmtId="44" fontId="3" fillId="0" borderId="175" xfId="1" applyFont="1" applyFill="1" applyBorder="1" applyAlignment="1">
      <alignment horizontal="right" vertical="center"/>
    </xf>
    <xf numFmtId="44" fontId="3" fillId="2" borderId="49" xfId="1" applyFont="1" applyFill="1" applyBorder="1"/>
    <xf numFmtId="0" fontId="0" fillId="0" borderId="0" xfId="0" applyProtection="1"/>
    <xf numFmtId="0" fontId="0" fillId="0" borderId="0" xfId="0" applyAlignment="1">
      <alignment vertical="center"/>
    </xf>
    <xf numFmtId="0" fontId="54" fillId="0" borderId="17" xfId="0" applyFont="1" applyBorder="1" applyProtection="1"/>
    <xf numFmtId="0" fontId="54" fillId="0" borderId="18" xfId="0" applyFont="1" applyBorder="1" applyProtection="1"/>
    <xf numFmtId="0" fontId="0" fillId="0" borderId="16" xfId="0" applyBorder="1" applyProtection="1">
      <protection locked="0"/>
    </xf>
    <xf numFmtId="0" fontId="0" fillId="2" borderId="1" xfId="0" applyFill="1" applyBorder="1"/>
    <xf numFmtId="44" fontId="1" fillId="0" borderId="1" xfId="1" applyFont="1" applyBorder="1" applyProtection="1"/>
    <xf numFmtId="0" fontId="0" fillId="0" borderId="5" xfId="0" applyBorder="1" applyProtection="1">
      <protection locked="0"/>
    </xf>
    <xf numFmtId="0" fontId="0" fillId="0" borderId="0" xfId="0" applyBorder="1" applyProtection="1"/>
    <xf numFmtId="0" fontId="0" fillId="0" borderId="0" xfId="0" applyBorder="1" applyAlignment="1" applyProtection="1"/>
    <xf numFmtId="44" fontId="1" fillId="0" borderId="0" xfId="1" applyFont="1" applyBorder="1"/>
    <xf numFmtId="0" fontId="2" fillId="0" borderId="0" xfId="0" applyFont="1" applyBorder="1" applyProtection="1"/>
    <xf numFmtId="0" fontId="0" fillId="0" borderId="0" xfId="0" applyBorder="1" applyAlignment="1" applyProtection="1">
      <alignment horizontal="center" vertical="center"/>
    </xf>
    <xf numFmtId="49" fontId="0" fillId="0" borderId="0" xfId="0" applyNumberFormat="1" applyBorder="1" applyAlignment="1" applyProtection="1">
      <alignment horizontal="center" vertical="center"/>
    </xf>
    <xf numFmtId="0" fontId="0" fillId="0" borderId="0" xfId="0" applyBorder="1" applyAlignment="1" applyProtection="1">
      <alignment horizontal="center"/>
    </xf>
    <xf numFmtId="0" fontId="60" fillId="0" borderId="0" xfId="0" applyFont="1" applyBorder="1" applyProtection="1"/>
    <xf numFmtId="0" fontId="0" fillId="0" borderId="0" xfId="0" applyNumberFormat="1" applyBorder="1" applyProtection="1"/>
    <xf numFmtId="0" fontId="61" fillId="0" borderId="0" xfId="0" applyFont="1" applyBorder="1" applyAlignment="1" applyProtection="1"/>
    <xf numFmtId="0" fontId="62" fillId="0" borderId="0" xfId="0" applyFont="1" applyBorder="1" applyAlignment="1" applyProtection="1">
      <alignment vertical="top" wrapText="1"/>
    </xf>
    <xf numFmtId="0" fontId="63" fillId="0" borderId="0" xfId="0" applyFont="1" applyBorder="1" applyAlignment="1" applyProtection="1">
      <alignment vertical="top"/>
    </xf>
    <xf numFmtId="0" fontId="62" fillId="0" borderId="0" xfId="0" applyFont="1" applyBorder="1" applyAlignment="1" applyProtection="1">
      <alignment vertical="top"/>
    </xf>
    <xf numFmtId="0" fontId="64" fillId="0" borderId="0" xfId="0" applyFont="1" applyBorder="1" applyAlignment="1" applyProtection="1"/>
    <xf numFmtId="0" fontId="62" fillId="0" borderId="5" xfId="0" applyFont="1" applyBorder="1" applyAlignment="1" applyProtection="1">
      <alignment vertical="top" wrapText="1"/>
      <protection locked="0"/>
    </xf>
    <xf numFmtId="8" fontId="67" fillId="0" borderId="0" xfId="0" applyNumberFormat="1" applyFont="1" applyBorder="1" applyAlignment="1" applyProtection="1">
      <alignment horizontal="center" vertical="center" wrapText="1"/>
    </xf>
    <xf numFmtId="0" fontId="66" fillId="2" borderId="3" xfId="0" applyFont="1" applyFill="1" applyBorder="1" applyAlignment="1" applyProtection="1">
      <alignment horizontal="center" vertical="center" wrapText="1"/>
    </xf>
    <xf numFmtId="0" fontId="66" fillId="0" borderId="3" xfId="0" applyFont="1" applyFill="1" applyBorder="1" applyAlignment="1" applyProtection="1">
      <alignment vertical="top"/>
    </xf>
    <xf numFmtId="0" fontId="62" fillId="0" borderId="0" xfId="0" applyFont="1" applyFill="1" applyBorder="1" applyAlignment="1" applyProtection="1">
      <alignment horizontal="left" vertical="top"/>
    </xf>
    <xf numFmtId="8" fontId="67" fillId="2" borderId="1" xfId="0" applyNumberFormat="1" applyFont="1" applyFill="1" applyBorder="1" applyAlignment="1" applyProtection="1">
      <alignment horizontal="center" vertical="center" wrapText="1"/>
    </xf>
    <xf numFmtId="44" fontId="69" fillId="2" borderId="1" xfId="1" applyFont="1" applyFill="1" applyBorder="1" applyAlignment="1" applyProtection="1">
      <alignment horizontal="left" vertical="center"/>
    </xf>
    <xf numFmtId="0" fontId="66" fillId="0" borderId="3" xfId="0" applyFont="1" applyFill="1" applyBorder="1" applyAlignment="1" applyProtection="1">
      <alignment horizontal="center" vertical="center"/>
    </xf>
    <xf numFmtId="0" fontId="62" fillId="0" borderId="0" xfId="0" applyFont="1" applyFill="1" applyBorder="1" applyAlignment="1" applyProtection="1">
      <alignment horizontal="left" vertical="center"/>
    </xf>
    <xf numFmtId="44" fontId="72" fillId="2" borderId="1" xfId="1" applyFont="1" applyFill="1" applyBorder="1" applyAlignment="1" applyProtection="1">
      <alignment vertical="center" wrapText="1"/>
    </xf>
    <xf numFmtId="8" fontId="73" fillId="2" borderId="1" xfId="0" applyNumberFormat="1" applyFont="1" applyFill="1" applyBorder="1" applyAlignment="1" applyProtection="1">
      <alignment vertical="top" wrapText="1"/>
    </xf>
    <xf numFmtId="8" fontId="69" fillId="2" borderId="1" xfId="0" applyNumberFormat="1" applyFont="1" applyFill="1" applyBorder="1" applyAlignment="1" applyProtection="1">
      <alignment horizontal="center" vertical="center" wrapText="1"/>
    </xf>
    <xf numFmtId="44" fontId="73" fillId="2" borderId="1" xfId="1" applyFont="1" applyFill="1" applyBorder="1" applyAlignment="1" applyProtection="1">
      <alignment horizontal="center" vertical="center" wrapText="1"/>
    </xf>
    <xf numFmtId="0" fontId="0" fillId="2" borderId="1" xfId="0" applyFill="1" applyBorder="1" applyProtection="1"/>
    <xf numFmtId="0" fontId="65" fillId="2" borderId="1" xfId="0" applyFont="1" applyFill="1" applyBorder="1" applyAlignment="1" applyProtection="1">
      <alignment horizontal="center" vertical="top" wrapText="1"/>
    </xf>
    <xf numFmtId="0" fontId="62" fillId="2" borderId="1" xfId="0" applyFont="1" applyFill="1" applyBorder="1" applyAlignment="1" applyProtection="1">
      <alignment vertical="top" wrapText="1"/>
    </xf>
    <xf numFmtId="0" fontId="72" fillId="2" borderId="1" xfId="0" applyFont="1" applyFill="1" applyBorder="1" applyAlignment="1" applyProtection="1">
      <alignment vertical="top" wrapText="1"/>
    </xf>
    <xf numFmtId="44" fontId="72" fillId="2" borderId="1" xfId="0" applyNumberFormat="1" applyFont="1" applyFill="1" applyBorder="1" applyAlignment="1" applyProtection="1">
      <alignment vertical="center" wrapText="1"/>
    </xf>
    <xf numFmtId="0" fontId="72" fillId="2" borderId="1" xfId="0" applyFont="1" applyFill="1" applyBorder="1" applyAlignment="1" applyProtection="1">
      <alignment vertical="center" wrapText="1"/>
    </xf>
    <xf numFmtId="0" fontId="3" fillId="0" borderId="0" xfId="3" applyFont="1" applyBorder="1" applyAlignment="1" applyProtection="1">
      <alignment vertical="center" wrapText="1"/>
    </xf>
    <xf numFmtId="0" fontId="65" fillId="0" borderId="1" xfId="0" applyFont="1" applyBorder="1" applyAlignment="1" applyProtection="1">
      <alignment vertical="center" wrapText="1"/>
      <protection locked="0"/>
    </xf>
    <xf numFmtId="0" fontId="65" fillId="0" borderId="0" xfId="0" applyFont="1" applyBorder="1" applyAlignment="1" applyProtection="1">
      <alignment vertical="center" wrapText="1"/>
    </xf>
    <xf numFmtId="0" fontId="0" fillId="0" borderId="17" xfId="0" applyBorder="1" applyProtection="1"/>
    <xf numFmtId="0" fontId="0" fillId="0" borderId="20" xfId="0" applyBorder="1" applyProtection="1"/>
    <xf numFmtId="0" fontId="0" fillId="0" borderId="14" xfId="0" applyBorder="1" applyProtection="1"/>
    <xf numFmtId="0" fontId="0" fillId="0" borderId="21" xfId="0" applyBorder="1" applyProtection="1"/>
    <xf numFmtId="0" fontId="0" fillId="0" borderId="22" xfId="0" applyBorder="1" applyProtection="1"/>
    <xf numFmtId="0" fontId="77" fillId="0" borderId="0" xfId="0" applyFont="1" applyFill="1" applyBorder="1" applyAlignment="1" applyProtection="1">
      <alignment vertical="center" wrapText="1"/>
    </xf>
    <xf numFmtId="0" fontId="0" fillId="0" borderId="0" xfId="0" applyBorder="1" applyAlignment="1" applyProtection="1">
      <alignment vertical="center" wrapText="1"/>
    </xf>
    <xf numFmtId="0" fontId="37" fillId="0" borderId="0" xfId="0" applyFont="1" applyBorder="1" applyProtection="1"/>
    <xf numFmtId="0" fontId="79" fillId="0" borderId="4" xfId="0" applyFont="1" applyBorder="1"/>
    <xf numFmtId="0" fontId="19" fillId="0" borderId="8" xfId="0" applyFont="1" applyBorder="1"/>
    <xf numFmtId="0" fontId="19" fillId="0" borderId="59" xfId="0" applyFont="1" applyBorder="1"/>
    <xf numFmtId="0" fontId="81" fillId="0" borderId="6" xfId="0" applyFont="1" applyBorder="1"/>
    <xf numFmtId="0" fontId="19" fillId="0" borderId="7" xfId="0" applyFont="1" applyBorder="1"/>
    <xf numFmtId="0" fontId="15" fillId="0" borderId="4" xfId="0" applyFont="1" applyBorder="1"/>
    <xf numFmtId="0" fontId="19" fillId="0" borderId="6" xfId="0" applyFont="1" applyBorder="1"/>
    <xf numFmtId="0" fontId="19" fillId="0" borderId="4" xfId="0" applyFont="1" applyBorder="1"/>
    <xf numFmtId="0" fontId="19" fillId="0" borderId="6" xfId="0" applyFont="1" applyBorder="1" applyAlignment="1">
      <alignment vertical="center"/>
    </xf>
    <xf numFmtId="0" fontId="15" fillId="0" borderId="6" xfId="0" applyFont="1" applyBorder="1" applyAlignment="1">
      <alignment horizontal="left" vertical="center" wrapText="1"/>
    </xf>
    <xf numFmtId="0" fontId="15" fillId="0" borderId="0" xfId="0" applyFont="1" applyBorder="1" applyAlignment="1">
      <alignment horizontal="left" vertical="center" wrapText="1"/>
    </xf>
    <xf numFmtId="0" fontId="15" fillId="0" borderId="7" xfId="0" applyFont="1" applyBorder="1" applyAlignment="1">
      <alignment horizontal="left" vertical="center" wrapText="1"/>
    </xf>
    <xf numFmtId="0" fontId="19" fillId="0" borderId="9" xfId="0" applyFont="1" applyBorder="1"/>
    <xf numFmtId="0" fontId="19" fillId="0" borderId="71" xfId="0" applyFont="1" applyBorder="1"/>
    <xf numFmtId="0" fontId="19" fillId="0" borderId="56" xfId="0" applyFont="1" applyBorder="1"/>
    <xf numFmtId="0" fontId="79" fillId="0" borderId="4" xfId="0" applyFont="1" applyBorder="1" applyAlignment="1">
      <alignment horizontal="left" vertical="center"/>
    </xf>
    <xf numFmtId="0" fontId="15" fillId="0" borderId="8" xfId="0" applyFont="1" applyBorder="1" applyAlignment="1">
      <alignment horizontal="left" vertical="center"/>
    </xf>
    <xf numFmtId="0" fontId="0" fillId="0" borderId="6" xfId="0" applyBorder="1"/>
    <xf numFmtId="0" fontId="9" fillId="0" borderId="4" xfId="0" applyFont="1" applyBorder="1"/>
    <xf numFmtId="0" fontId="9" fillId="0" borderId="6" xfId="0" applyFont="1" applyBorder="1"/>
    <xf numFmtId="0" fontId="9" fillId="0" borderId="9" xfId="0" applyFont="1" applyBorder="1"/>
    <xf numFmtId="0" fontId="85" fillId="0" borderId="0" xfId="0" applyFont="1" applyFill="1" applyBorder="1" applyAlignment="1">
      <alignment horizontal="center"/>
    </xf>
    <xf numFmtId="0" fontId="85" fillId="0" borderId="71" xfId="0" applyFont="1" applyFill="1" applyBorder="1" applyAlignment="1"/>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8" borderId="1" xfId="0" applyFont="1" applyFill="1" applyBorder="1" applyAlignment="1">
      <alignment horizontal="center" vertical="center" wrapText="1"/>
    </xf>
    <xf numFmtId="0" fontId="0" fillId="9" borderId="1" xfId="0" applyFill="1" applyBorder="1"/>
    <xf numFmtId="4" fontId="0" fillId="9" borderId="1" xfId="0" applyNumberFormat="1" applyFill="1" applyBorder="1"/>
    <xf numFmtId="0" fontId="4" fillId="0" borderId="1" xfId="0" applyFont="1" applyBorder="1"/>
    <xf numFmtId="0" fontId="0" fillId="0" borderId="1" xfId="0" applyBorder="1" applyAlignment="1">
      <alignment horizontal="left"/>
    </xf>
    <xf numFmtId="0" fontId="3" fillId="0" borderId="0" xfId="0" applyFont="1"/>
    <xf numFmtId="0" fontId="4" fillId="0" borderId="1" xfId="0" applyFont="1" applyFill="1" applyBorder="1" applyAlignment="1">
      <alignment vertical="top" wrapText="1"/>
    </xf>
    <xf numFmtId="0" fontId="3" fillId="10" borderId="37" xfId="0" applyFont="1" applyFill="1" applyBorder="1" applyAlignment="1">
      <alignment horizontal="center" vertical="center"/>
    </xf>
    <xf numFmtId="44" fontId="3" fillId="10" borderId="3" xfId="1" applyFont="1" applyFill="1" applyBorder="1" applyAlignment="1">
      <alignment horizontal="center" vertical="center" wrapText="1"/>
    </xf>
    <xf numFmtId="44" fontId="3" fillId="11" borderId="1" xfId="1" applyFont="1" applyFill="1" applyBorder="1" applyAlignment="1">
      <alignment horizontal="center" vertical="center"/>
    </xf>
    <xf numFmtId="0" fontId="3" fillId="7" borderId="1" xfId="0" applyFont="1" applyFill="1" applyBorder="1"/>
    <xf numFmtId="44" fontId="3" fillId="7" borderId="1" xfId="1" applyFont="1" applyFill="1" applyBorder="1"/>
    <xf numFmtId="0" fontId="4" fillId="0" borderId="1" xfId="0" applyFont="1" applyBorder="1" applyAlignment="1">
      <alignment horizontal="center" vertical="center"/>
    </xf>
    <xf numFmtId="44" fontId="3" fillId="10" borderId="1" xfId="1" applyFont="1" applyFill="1" applyBorder="1" applyAlignment="1">
      <alignment horizontal="center" vertical="center"/>
    </xf>
    <xf numFmtId="44" fontId="4" fillId="0" borderId="55" xfId="1" applyFont="1" applyBorder="1" applyAlignment="1">
      <alignment horizontal="center" vertical="center"/>
    </xf>
    <xf numFmtId="44" fontId="4" fillId="0" borderId="1" xfId="1" applyFont="1" applyBorder="1" applyAlignment="1">
      <alignment horizontal="center" vertical="center"/>
    </xf>
    <xf numFmtId="0" fontId="3" fillId="12" borderId="1" xfId="0" applyFont="1" applyFill="1" applyBorder="1"/>
    <xf numFmtId="44" fontId="3" fillId="11" borderId="1" xfId="1" applyFont="1" applyFill="1" applyBorder="1" applyAlignment="1">
      <alignment horizontal="center" vertical="center" wrapText="1"/>
    </xf>
    <xf numFmtId="0" fontId="4" fillId="13" borderId="1" xfId="0" applyFont="1" applyFill="1" applyBorder="1" applyAlignment="1">
      <alignment horizontal="center" vertical="center"/>
    </xf>
    <xf numFmtId="44" fontId="4" fillId="13" borderId="1" xfId="1" applyFont="1" applyFill="1" applyBorder="1" applyAlignment="1">
      <alignment horizontal="center" vertical="center"/>
    </xf>
    <xf numFmtId="0" fontId="4" fillId="0" borderId="4" xfId="0" applyFont="1" applyBorder="1"/>
    <xf numFmtId="0" fontId="4" fillId="0" borderId="8" xfId="0" applyFont="1" applyBorder="1"/>
    <xf numFmtId="0" fontId="3" fillId="0" borderId="8" xfId="0" applyFont="1" applyBorder="1"/>
    <xf numFmtId="0" fontId="4" fillId="0" borderId="8" xfId="0" applyFont="1" applyBorder="1" applyAlignment="1">
      <alignment horizontal="center"/>
    </xf>
    <xf numFmtId="0" fontId="3" fillId="0" borderId="59" xfId="0" applyFont="1" applyBorder="1"/>
    <xf numFmtId="0" fontId="3" fillId="0" borderId="6" xfId="0" applyFont="1" applyBorder="1"/>
    <xf numFmtId="0" fontId="3" fillId="0" borderId="0" xfId="0" applyFont="1" applyBorder="1"/>
    <xf numFmtId="0" fontId="3" fillId="0" borderId="7" xfId="0" applyFont="1" applyBorder="1"/>
    <xf numFmtId="0" fontId="3" fillId="0" borderId="0" xfId="0" applyFont="1" applyBorder="1" applyAlignment="1">
      <alignment horizontal="left" vertical="center"/>
    </xf>
    <xf numFmtId="0" fontId="3" fillId="0" borderId="9" xfId="0" applyFont="1" applyBorder="1"/>
    <xf numFmtId="0" fontId="3" fillId="0" borderId="71" xfId="0" applyFont="1" applyBorder="1"/>
    <xf numFmtId="0" fontId="3" fillId="0" borderId="56" xfId="0" applyFont="1" applyBorder="1"/>
    <xf numFmtId="0" fontId="65" fillId="0" borderId="1" xfId="0" applyFont="1" applyBorder="1" applyAlignment="1" applyProtection="1">
      <alignment horizontal="center" vertical="center" wrapText="1"/>
    </xf>
    <xf numFmtId="0" fontId="54" fillId="0" borderId="5" xfId="0" applyFont="1" applyBorder="1" applyProtection="1"/>
    <xf numFmtId="0" fontId="52" fillId="0" borderId="20" xfId="0" applyFont="1" applyBorder="1" applyProtection="1"/>
    <xf numFmtId="0" fontId="55" fillId="0" borderId="0" xfId="0" applyFont="1" applyBorder="1" applyProtection="1"/>
    <xf numFmtId="0" fontId="0" fillId="0" borderId="22" xfId="0" applyBorder="1" applyAlignment="1" applyProtection="1">
      <alignment horizontal="center"/>
    </xf>
    <xf numFmtId="0" fontId="2" fillId="0" borderId="0" xfId="0" applyFont="1" applyBorder="1" applyAlignment="1" applyProtection="1">
      <alignment horizontal="left"/>
    </xf>
    <xf numFmtId="0" fontId="54" fillId="0" borderId="0" xfId="0" applyFont="1" applyBorder="1" applyAlignment="1" applyProtection="1">
      <alignment horizontal="left"/>
    </xf>
    <xf numFmtId="0" fontId="62" fillId="0" borderId="22" xfId="0" applyFont="1" applyBorder="1" applyAlignment="1" applyProtection="1">
      <alignment vertical="top"/>
    </xf>
    <xf numFmtId="0" fontId="0" fillId="0" borderId="0" xfId="0" applyBorder="1" applyAlignment="1" applyProtection="1">
      <alignment horizontal="left" vertical="top"/>
    </xf>
    <xf numFmtId="0" fontId="0" fillId="0" borderId="22" xfId="0" applyBorder="1" applyAlignment="1" applyProtection="1"/>
    <xf numFmtId="0" fontId="0" fillId="0" borderId="23" xfId="0" applyBorder="1" applyProtection="1"/>
    <xf numFmtId="0" fontId="0" fillId="0" borderId="24" xfId="0" applyBorder="1" applyProtection="1"/>
    <xf numFmtId="49" fontId="0" fillId="0" borderId="36" xfId="0" applyNumberFormat="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165" fontId="3" fillId="0" borderId="11" xfId="0" applyNumberFormat="1" applyFont="1" applyFill="1" applyBorder="1" applyAlignment="1">
      <alignment horizontal="center"/>
    </xf>
    <xf numFmtId="44" fontId="3" fillId="0" borderId="6" xfId="1" applyFont="1" applyFill="1" applyBorder="1" applyAlignment="1">
      <alignment horizontal="right" vertical="center"/>
    </xf>
    <xf numFmtId="0" fontId="3" fillId="0" borderId="33" xfId="0" applyFont="1" applyFill="1" applyBorder="1" applyAlignment="1">
      <alignment horizontal="left" vertical="center"/>
    </xf>
    <xf numFmtId="0" fontId="3" fillId="0" borderId="197" xfId="0" applyFont="1" applyFill="1" applyBorder="1" applyAlignment="1">
      <alignment horizontal="left" vertical="center"/>
    </xf>
    <xf numFmtId="0" fontId="3" fillId="0" borderId="198" xfId="0" applyFont="1" applyFill="1" applyBorder="1" applyAlignment="1">
      <alignment horizontal="left" vertical="center"/>
    </xf>
    <xf numFmtId="0" fontId="0" fillId="0" borderId="0" xfId="0" applyBorder="1" applyProtection="1">
      <protection locked="0"/>
    </xf>
    <xf numFmtId="0" fontId="65" fillId="0" borderId="3" xfId="0" applyFont="1" applyFill="1" applyBorder="1" applyAlignment="1" applyProtection="1">
      <alignment horizontal="center" vertical="center"/>
    </xf>
    <xf numFmtId="0" fontId="0" fillId="0" borderId="183" xfId="0" applyBorder="1" applyProtection="1"/>
    <xf numFmtId="44" fontId="0" fillId="0" borderId="0" xfId="1" applyFont="1"/>
    <xf numFmtId="2" fontId="10" fillId="2" borderId="24" xfId="0" applyNumberFormat="1" applyFont="1" applyFill="1" applyBorder="1" applyAlignment="1">
      <alignment horizontal="center" vertical="center"/>
    </xf>
    <xf numFmtId="166" fontId="9" fillId="0" borderId="5" xfId="1" applyNumberFormat="1" applyFont="1" applyFill="1" applyBorder="1" applyAlignment="1">
      <alignment horizontal="center"/>
    </xf>
    <xf numFmtId="44" fontId="9" fillId="0" borderId="13" xfId="1" applyFont="1" applyFill="1" applyBorder="1" applyAlignment="1">
      <alignment horizontal="center"/>
    </xf>
    <xf numFmtId="44" fontId="28" fillId="0" borderId="42" xfId="1" applyFont="1" applyFill="1" applyBorder="1" applyAlignment="1" applyProtection="1">
      <alignment horizontal="center"/>
      <protection locked="0"/>
    </xf>
    <xf numFmtId="0" fontId="4" fillId="0" borderId="8" xfId="3" applyFont="1" applyBorder="1" applyAlignment="1" applyProtection="1">
      <alignment horizontal="left" vertical="center"/>
    </xf>
    <xf numFmtId="6" fontId="20" fillId="0" borderId="8" xfId="0" applyNumberFormat="1" applyFont="1" applyBorder="1" applyAlignment="1" applyProtection="1">
      <alignment horizontal="left" vertical="center"/>
    </xf>
    <xf numFmtId="0" fontId="9" fillId="2" borderId="2" xfId="0" applyFont="1" applyFill="1" applyBorder="1" applyAlignment="1" applyProtection="1">
      <alignment horizontal="center" vertical="center"/>
    </xf>
    <xf numFmtId="6" fontId="19" fillId="0" borderId="2" xfId="0" applyNumberFormat="1" applyFont="1" applyBorder="1" applyAlignment="1" applyProtection="1">
      <alignment horizontal="right" vertical="center"/>
    </xf>
    <xf numFmtId="2" fontId="10" fillId="2" borderId="24" xfId="0" applyNumberFormat="1" applyFont="1" applyFill="1" applyBorder="1" applyAlignment="1">
      <alignment horizontal="center" vertical="center"/>
    </xf>
    <xf numFmtId="0" fontId="5" fillId="2" borderId="44" xfId="0" applyFont="1" applyFill="1" applyBorder="1" applyAlignment="1">
      <alignment horizontal="left" vertical="center"/>
    </xf>
    <xf numFmtId="0" fontId="5" fillId="2" borderId="19" xfId="0" applyFont="1" applyFill="1" applyBorder="1" applyAlignment="1">
      <alignment horizontal="center" vertical="center"/>
    </xf>
    <xf numFmtId="0" fontId="3" fillId="0" borderId="38" xfId="0" applyFont="1" applyFill="1" applyBorder="1" applyAlignment="1">
      <alignment horizontal="left" vertical="center"/>
    </xf>
    <xf numFmtId="0" fontId="3" fillId="0" borderId="1" xfId="0" applyFont="1" applyFill="1" applyBorder="1" applyAlignment="1">
      <alignment horizontal="left" vertical="center"/>
    </xf>
    <xf numFmtId="0" fontId="3" fillId="0" borderId="32" xfId="0" applyFont="1" applyFill="1" applyBorder="1" applyAlignment="1">
      <alignment horizontal="left" vertical="center"/>
    </xf>
    <xf numFmtId="0" fontId="3" fillId="0" borderId="37" xfId="0" applyFont="1" applyFill="1" applyBorder="1" applyAlignment="1">
      <alignment horizontal="left" vertical="center"/>
    </xf>
    <xf numFmtId="0" fontId="3" fillId="0" borderId="37" xfId="0" applyFont="1" applyFill="1" applyBorder="1" applyAlignment="1">
      <alignment horizontal="left" vertical="center" wrapText="1"/>
    </xf>
    <xf numFmtId="0" fontId="4" fillId="0" borderId="0" xfId="0" applyFont="1" applyAlignment="1">
      <alignment horizontal="center"/>
    </xf>
    <xf numFmtId="0" fontId="4" fillId="0" borderId="0" xfId="0" applyFont="1" applyBorder="1" applyAlignment="1">
      <alignment horizontal="center"/>
    </xf>
    <xf numFmtId="0" fontId="3" fillId="0" borderId="4" xfId="0" applyNumberFormat="1" applyFont="1" applyFill="1" applyBorder="1" applyAlignment="1" applyProtection="1">
      <alignment horizontal="center"/>
      <protection locked="0"/>
    </xf>
    <xf numFmtId="0" fontId="3" fillId="0" borderId="39" xfId="0" applyNumberFormat="1" applyFont="1" applyFill="1" applyBorder="1" applyAlignment="1" applyProtection="1">
      <alignment horizontal="center"/>
      <protection locked="0"/>
    </xf>
    <xf numFmtId="44" fontId="3" fillId="0" borderId="30" xfId="1" applyFont="1" applyFill="1" applyBorder="1" applyAlignment="1" applyProtection="1">
      <alignment horizontal="center" vertical="center"/>
      <protection locked="0"/>
    </xf>
    <xf numFmtId="44" fontId="3" fillId="0" borderId="1" xfId="1" applyFont="1" applyFill="1" applyBorder="1" applyAlignment="1" applyProtection="1">
      <alignment horizontal="center" vertical="center"/>
      <protection locked="0"/>
    </xf>
    <xf numFmtId="2" fontId="3" fillId="0" borderId="64" xfId="0" applyNumberFormat="1" applyFont="1" applyFill="1" applyBorder="1" applyAlignment="1">
      <alignment horizontal="right"/>
    </xf>
    <xf numFmtId="2" fontId="3" fillId="0" borderId="68" xfId="0" applyNumberFormat="1" applyFont="1" applyFill="1" applyBorder="1" applyAlignment="1">
      <alignment horizontal="right"/>
    </xf>
    <xf numFmtId="2" fontId="3" fillId="0" borderId="68" xfId="0" applyNumberFormat="1" applyFont="1" applyFill="1" applyBorder="1" applyAlignment="1">
      <alignment horizontal="right" vertical="center"/>
    </xf>
    <xf numFmtId="2" fontId="3" fillId="0" borderId="66" xfId="0" applyNumberFormat="1" applyFont="1" applyFill="1" applyBorder="1" applyAlignment="1">
      <alignment horizontal="right"/>
    </xf>
    <xf numFmtId="2" fontId="3" fillId="0" borderId="199" xfId="0" applyNumberFormat="1" applyFont="1" applyFill="1" applyBorder="1" applyAlignment="1">
      <alignment horizontal="right"/>
    </xf>
    <xf numFmtId="2" fontId="3" fillId="0" borderId="67" xfId="0" applyNumberFormat="1" applyFont="1" applyFill="1" applyBorder="1" applyAlignment="1">
      <alignment horizontal="right"/>
    </xf>
    <xf numFmtId="44" fontId="3" fillId="0" borderId="46" xfId="1" applyFont="1" applyFill="1" applyBorder="1" applyAlignment="1" applyProtection="1">
      <alignment horizontal="center" vertical="center"/>
      <protection locked="0"/>
    </xf>
    <xf numFmtId="44" fontId="3" fillId="0" borderId="47" xfId="1" applyFont="1" applyFill="1" applyBorder="1" applyAlignment="1" applyProtection="1">
      <alignment horizontal="center" vertical="center"/>
      <protection locked="0"/>
    </xf>
    <xf numFmtId="0" fontId="3" fillId="0" borderId="47" xfId="0" applyNumberFormat="1" applyFont="1" applyFill="1" applyBorder="1" applyAlignment="1" applyProtection="1">
      <alignment horizontal="center"/>
      <protection locked="0"/>
    </xf>
    <xf numFmtId="0" fontId="3" fillId="0" borderId="40" xfId="0" applyNumberFormat="1" applyFont="1" applyFill="1" applyBorder="1" applyAlignment="1" applyProtection="1">
      <alignment horizontal="center"/>
      <protection locked="0"/>
    </xf>
    <xf numFmtId="2" fontId="3" fillId="0" borderId="78" xfId="0" applyNumberFormat="1" applyFont="1" applyFill="1" applyBorder="1" applyAlignment="1">
      <alignment horizontal="right"/>
    </xf>
    <xf numFmtId="0" fontId="3" fillId="0" borderId="41" xfId="0" applyNumberFormat="1" applyFont="1" applyFill="1" applyBorder="1" applyAlignment="1" applyProtection="1">
      <alignment horizontal="center"/>
      <protection locked="0"/>
    </xf>
    <xf numFmtId="2" fontId="3" fillId="0" borderId="66" xfId="0" applyNumberFormat="1" applyFont="1" applyFill="1" applyBorder="1" applyAlignment="1">
      <alignment horizontal="right" vertical="center"/>
    </xf>
    <xf numFmtId="2" fontId="3" fillId="0" borderId="67" xfId="0" applyNumberFormat="1" applyFont="1" applyFill="1" applyBorder="1" applyAlignment="1">
      <alignment horizontal="right" vertical="center"/>
    </xf>
    <xf numFmtId="0" fontId="3" fillId="0" borderId="40" xfId="0" applyNumberFormat="1" applyFont="1" applyFill="1" applyBorder="1" applyAlignment="1" applyProtection="1">
      <alignment horizontal="center" vertical="center"/>
      <protection locked="0"/>
    </xf>
    <xf numFmtId="0" fontId="0" fillId="0" borderId="64" xfId="0" applyBorder="1"/>
    <xf numFmtId="0" fontId="0" fillId="0" borderId="78" xfId="0" applyBorder="1"/>
    <xf numFmtId="2" fontId="3" fillId="0" borderId="68" xfId="0" applyNumberFormat="1" applyFont="1" applyFill="1" applyBorder="1" applyAlignment="1">
      <alignment horizontal="left"/>
    </xf>
    <xf numFmtId="0" fontId="3" fillId="0" borderId="47" xfId="0" applyNumberFormat="1" applyFont="1" applyFill="1" applyBorder="1" applyAlignment="1">
      <alignment horizontal="center"/>
    </xf>
    <xf numFmtId="2" fontId="3" fillId="0" borderId="64" xfId="0" applyNumberFormat="1" applyFont="1" applyFill="1" applyBorder="1" applyAlignment="1">
      <alignment horizontal="right" vertical="center"/>
    </xf>
    <xf numFmtId="44" fontId="9" fillId="0" borderId="9" xfId="1" applyFont="1" applyFill="1" applyBorder="1" applyAlignment="1" applyProtection="1">
      <alignment horizontal="right" vertical="center"/>
      <protection locked="0"/>
    </xf>
    <xf numFmtId="2" fontId="3" fillId="0" borderId="56" xfId="3" applyNumberFormat="1" applyFont="1" applyFill="1" applyBorder="1" applyAlignment="1" applyProtection="1">
      <alignment horizontal="right" vertical="center"/>
    </xf>
    <xf numFmtId="2" fontId="3" fillId="0" borderId="55" xfId="3" applyNumberFormat="1" applyFont="1" applyFill="1" applyBorder="1" applyAlignment="1" applyProtection="1">
      <alignment horizontal="right" vertical="center"/>
    </xf>
    <xf numFmtId="2" fontId="3" fillId="0" borderId="55" xfId="0" applyNumberFormat="1" applyFont="1" applyFill="1" applyBorder="1" applyAlignment="1">
      <alignment horizontal="right" vertical="center"/>
    </xf>
    <xf numFmtId="2" fontId="3" fillId="0" borderId="59" xfId="3" applyNumberFormat="1" applyFont="1" applyFill="1" applyBorder="1" applyAlignment="1" applyProtection="1">
      <alignment horizontal="right" vertical="center"/>
    </xf>
    <xf numFmtId="0" fontId="3" fillId="0" borderId="33" xfId="0" applyNumberFormat="1" applyFont="1" applyFill="1" applyBorder="1" applyAlignment="1" applyProtection="1">
      <alignment horizontal="right"/>
      <protection locked="0"/>
    </xf>
    <xf numFmtId="44" fontId="9" fillId="0" borderId="33" xfId="1" applyFont="1" applyFill="1" applyBorder="1" applyAlignment="1" applyProtection="1">
      <alignment horizontal="right" vertical="center"/>
      <protection locked="0"/>
    </xf>
    <xf numFmtId="44" fontId="9" fillId="0" borderId="46" xfId="1" applyFont="1" applyFill="1" applyBorder="1" applyAlignment="1" applyProtection="1">
      <alignment horizontal="right" vertical="center"/>
      <protection locked="0"/>
    </xf>
    <xf numFmtId="44" fontId="9" fillId="0" borderId="54" xfId="1" applyFont="1" applyFill="1" applyBorder="1" applyAlignment="1" applyProtection="1">
      <alignment horizontal="right" vertical="center"/>
      <protection locked="0"/>
    </xf>
    <xf numFmtId="0" fontId="3" fillId="0" borderId="34" xfId="0" applyNumberFormat="1" applyFont="1" applyFill="1" applyBorder="1" applyAlignment="1" applyProtection="1">
      <alignment horizontal="right"/>
      <protection locked="0"/>
    </xf>
    <xf numFmtId="44" fontId="9" fillId="0" borderId="73" xfId="1" applyFont="1" applyFill="1" applyBorder="1" applyAlignment="1" applyProtection="1">
      <alignment horizontal="right" vertical="center"/>
      <protection locked="0"/>
    </xf>
    <xf numFmtId="44" fontId="9" fillId="0" borderId="74" xfId="1" applyFont="1" applyFill="1" applyBorder="1" applyAlignment="1" applyProtection="1">
      <alignment horizontal="right" vertical="center"/>
      <protection locked="0"/>
    </xf>
    <xf numFmtId="2" fontId="3" fillId="0" borderId="56" xfId="0" applyNumberFormat="1" applyFont="1" applyFill="1" applyBorder="1" applyAlignment="1">
      <alignment horizontal="right"/>
    </xf>
    <xf numFmtId="2" fontId="3" fillId="0" borderId="55" xfId="0" applyNumberFormat="1" applyFont="1" applyFill="1" applyBorder="1" applyAlignment="1">
      <alignment horizontal="right"/>
    </xf>
    <xf numFmtId="2" fontId="3" fillId="0" borderId="55" xfId="1" applyNumberFormat="1" applyFont="1" applyFill="1" applyBorder="1" applyAlignment="1">
      <alignment horizontal="right"/>
    </xf>
    <xf numFmtId="2" fontId="3" fillId="0" borderId="55" xfId="0" applyNumberFormat="1" applyFont="1" applyFill="1" applyBorder="1" applyAlignment="1">
      <alignment vertical="center"/>
    </xf>
    <xf numFmtId="2" fontId="8" fillId="0" borderId="55" xfId="3" applyNumberFormat="1" applyFont="1" applyFill="1" applyBorder="1" applyAlignment="1" applyProtection="1">
      <alignment vertical="center"/>
    </xf>
    <xf numFmtId="0" fontId="3" fillId="0" borderId="45" xfId="0" applyFont="1" applyFill="1" applyBorder="1" applyAlignment="1" applyProtection="1">
      <alignment vertical="center"/>
      <protection locked="0"/>
    </xf>
    <xf numFmtId="0" fontId="3" fillId="0" borderId="34" xfId="0" applyNumberFormat="1" applyFont="1" applyFill="1" applyBorder="1" applyProtection="1">
      <protection locked="0"/>
    </xf>
    <xf numFmtId="0" fontId="3" fillId="0" borderId="40" xfId="0" applyNumberFormat="1" applyFont="1" applyFill="1" applyBorder="1" applyProtection="1">
      <protection locked="0"/>
    </xf>
    <xf numFmtId="2" fontId="3" fillId="0" borderId="4" xfId="0" applyNumberFormat="1" applyFont="1" applyFill="1" applyBorder="1" applyAlignment="1">
      <alignment horizontal="right" vertical="center"/>
    </xf>
    <xf numFmtId="165" fontId="3" fillId="0" borderId="22" xfId="0" applyNumberFormat="1" applyFont="1" applyFill="1" applyBorder="1" applyAlignment="1">
      <alignment horizontal="right" vertical="center"/>
    </xf>
    <xf numFmtId="44" fontId="3" fillId="0" borderId="200" xfId="1" applyFont="1" applyFill="1" applyBorder="1" applyAlignment="1">
      <alignment horizontal="right" vertical="center"/>
    </xf>
    <xf numFmtId="0" fontId="3" fillId="0" borderId="33" xfId="0" applyNumberFormat="1" applyFont="1" applyFill="1" applyBorder="1" applyAlignment="1" applyProtection="1">
      <alignment horizontal="right" vertical="center"/>
      <protection locked="0"/>
    </xf>
    <xf numFmtId="0" fontId="3" fillId="0" borderId="38" xfId="0" applyNumberFormat="1" applyFont="1" applyFill="1" applyBorder="1" applyAlignment="1" applyProtection="1">
      <alignment horizontal="right"/>
      <protection locked="0"/>
    </xf>
    <xf numFmtId="44" fontId="3" fillId="0" borderId="34" xfId="1" applyFont="1" applyFill="1" applyBorder="1" applyAlignment="1" applyProtection="1">
      <alignment horizontal="center" vertical="center"/>
      <protection locked="0"/>
    </xf>
    <xf numFmtId="44" fontId="3" fillId="0" borderId="35" xfId="1" applyFont="1" applyFill="1" applyBorder="1" applyAlignment="1" applyProtection="1">
      <alignment horizontal="center" vertical="center"/>
      <protection locked="0"/>
    </xf>
    <xf numFmtId="44" fontId="3" fillId="0" borderId="40" xfId="1" applyFont="1" applyFill="1" applyBorder="1" applyAlignment="1" applyProtection="1">
      <alignment horizontal="center" vertical="center"/>
      <protection locked="0"/>
    </xf>
    <xf numFmtId="0" fontId="0" fillId="0" borderId="55" xfId="0" applyBorder="1" applyAlignment="1">
      <alignment horizontal="right"/>
    </xf>
    <xf numFmtId="2" fontId="3" fillId="0" borderId="59" xfId="0" applyNumberFormat="1" applyFont="1" applyFill="1" applyBorder="1" applyAlignment="1">
      <alignment horizontal="right"/>
    </xf>
    <xf numFmtId="0" fontId="3" fillId="0" borderId="30" xfId="0" applyNumberFormat="1" applyFont="1" applyFill="1" applyBorder="1" applyAlignment="1" applyProtection="1">
      <alignment horizontal="center"/>
      <protection locked="0"/>
    </xf>
    <xf numFmtId="0" fontId="3" fillId="0" borderId="35" xfId="0" applyNumberFormat="1" applyFont="1" applyFill="1" applyBorder="1" applyAlignment="1" applyProtection="1">
      <alignment horizontal="center"/>
      <protection locked="0"/>
    </xf>
    <xf numFmtId="0" fontId="0" fillId="0" borderId="47" xfId="0" applyBorder="1"/>
    <xf numFmtId="0" fontId="38" fillId="0" borderId="47" xfId="0" applyNumberFormat="1" applyFont="1" applyFill="1" applyBorder="1" applyAlignment="1" applyProtection="1">
      <alignment horizontal="center"/>
    </xf>
    <xf numFmtId="0" fontId="3" fillId="0" borderId="47" xfId="0" applyNumberFormat="1" applyFont="1" applyFill="1" applyBorder="1" applyAlignment="1" applyProtection="1">
      <alignment horizontal="center" vertical="center"/>
    </xf>
    <xf numFmtId="0" fontId="3" fillId="0" borderId="60" xfId="0" applyNumberFormat="1" applyFont="1" applyFill="1" applyBorder="1" applyAlignment="1" applyProtection="1">
      <alignment horizontal="center" vertical="center"/>
    </xf>
    <xf numFmtId="44" fontId="0" fillId="14" borderId="1" xfId="1" applyFont="1" applyFill="1" applyBorder="1"/>
    <xf numFmtId="1" fontId="3" fillId="7" borderId="1" xfId="1" applyNumberFormat="1" applyFont="1" applyFill="1" applyBorder="1"/>
    <xf numFmtId="44" fontId="3" fillId="5" borderId="55" xfId="1" applyFont="1" applyFill="1" applyBorder="1"/>
    <xf numFmtId="44" fontId="3" fillId="5" borderId="1" xfId="1" applyFont="1" applyFill="1" applyBorder="1"/>
    <xf numFmtId="1" fontId="3" fillId="7" borderId="1" xfId="0" applyNumberFormat="1" applyFont="1" applyFill="1" applyBorder="1"/>
    <xf numFmtId="44" fontId="3" fillId="5" borderId="6" xfId="1" applyFont="1" applyFill="1" applyBorder="1"/>
    <xf numFmtId="0" fontId="5" fillId="2" borderId="202" xfId="3" applyFont="1" applyFill="1" applyBorder="1" applyAlignment="1" applyProtection="1">
      <alignment horizontal="center" vertical="center"/>
    </xf>
    <xf numFmtId="1" fontId="9" fillId="2" borderId="141" xfId="0" applyNumberFormat="1" applyFont="1" applyFill="1" applyBorder="1" applyAlignment="1" applyProtection="1">
      <alignment horizontal="center"/>
      <protection locked="0"/>
    </xf>
    <xf numFmtId="44" fontId="9" fillId="2" borderId="147" xfId="1" applyFont="1" applyFill="1" applyBorder="1" applyAlignment="1" applyProtection="1">
      <alignment horizontal="center"/>
      <protection locked="0"/>
    </xf>
    <xf numFmtId="0" fontId="5" fillId="2" borderId="203" xfId="3" applyFont="1" applyFill="1" applyBorder="1" applyAlignment="1" applyProtection="1">
      <alignment horizontal="center" vertical="center"/>
    </xf>
    <xf numFmtId="1" fontId="9" fillId="2" borderId="129" xfId="0" applyNumberFormat="1" applyFont="1" applyFill="1" applyBorder="1" applyAlignment="1" applyProtection="1">
      <alignment horizontal="center"/>
      <protection locked="0"/>
    </xf>
    <xf numFmtId="1" fontId="9" fillId="2" borderId="129" xfId="0" applyNumberFormat="1" applyFont="1" applyFill="1" applyBorder="1" applyAlignment="1" applyProtection="1">
      <alignment horizontal="center" vertical="center"/>
      <protection locked="0"/>
    </xf>
    <xf numFmtId="0" fontId="5" fillId="2" borderId="204" xfId="3" applyFont="1" applyFill="1" applyBorder="1" applyAlignment="1" applyProtection="1">
      <alignment horizontal="center" vertical="center"/>
    </xf>
    <xf numFmtId="1" fontId="9" fillId="2" borderId="136" xfId="0" applyNumberFormat="1" applyFont="1" applyFill="1" applyBorder="1" applyAlignment="1" applyProtection="1">
      <alignment horizontal="center"/>
      <protection locked="0"/>
    </xf>
    <xf numFmtId="0" fontId="5" fillId="2" borderId="140" xfId="0" applyFont="1" applyFill="1" applyBorder="1" applyAlignment="1">
      <alignment horizontal="center" vertical="center"/>
    </xf>
    <xf numFmtId="0" fontId="5" fillId="2" borderId="131" xfId="0" applyFont="1" applyFill="1" applyBorder="1" applyAlignment="1">
      <alignment horizontal="center" vertical="center"/>
    </xf>
    <xf numFmtId="0" fontId="5" fillId="2" borderId="144" xfId="0" applyFont="1" applyFill="1" applyBorder="1" applyAlignment="1">
      <alignment horizontal="center" vertical="center"/>
    </xf>
    <xf numFmtId="0" fontId="17" fillId="2" borderId="5" xfId="0" applyFont="1" applyFill="1" applyBorder="1" applyAlignment="1">
      <alignment horizontal="center"/>
    </xf>
    <xf numFmtId="165" fontId="9" fillId="2" borderId="5" xfId="0" applyNumberFormat="1" applyFont="1" applyFill="1" applyBorder="1" applyAlignment="1">
      <alignment horizontal="center"/>
    </xf>
    <xf numFmtId="44" fontId="9" fillId="2" borderId="19" xfId="1" applyFont="1" applyFill="1" applyBorder="1" applyAlignment="1">
      <alignment horizontal="center"/>
    </xf>
    <xf numFmtId="0" fontId="5" fillId="2" borderId="146" xfId="3" applyFont="1" applyFill="1" applyBorder="1" applyAlignment="1" applyProtection="1">
      <alignment horizontal="center" vertical="center"/>
    </xf>
    <xf numFmtId="0" fontId="5" fillId="2" borderId="131" xfId="3" applyFont="1" applyFill="1" applyBorder="1" applyAlignment="1" applyProtection="1">
      <alignment horizontal="center" vertical="center"/>
    </xf>
    <xf numFmtId="0" fontId="5" fillId="2" borderId="144" xfId="3" applyFont="1" applyFill="1" applyBorder="1" applyAlignment="1" applyProtection="1">
      <alignment horizontal="center" vertical="center"/>
    </xf>
    <xf numFmtId="165" fontId="9" fillId="2" borderId="133" xfId="0" applyNumberFormat="1" applyFont="1" applyFill="1" applyBorder="1" applyAlignment="1">
      <alignment horizontal="center"/>
    </xf>
    <xf numFmtId="44" fontId="9" fillId="2" borderId="150" xfId="1" applyFont="1" applyFill="1" applyBorder="1" applyAlignment="1">
      <alignment horizontal="center"/>
    </xf>
    <xf numFmtId="0" fontId="5" fillId="2" borderId="178" xfId="0" applyFont="1" applyFill="1" applyBorder="1" applyAlignment="1">
      <alignment horizontal="center" vertical="center"/>
    </xf>
    <xf numFmtId="1" fontId="9" fillId="2" borderId="179" xfId="0" applyNumberFormat="1" applyFont="1" applyFill="1" applyBorder="1" applyAlignment="1" applyProtection="1">
      <alignment horizontal="center"/>
      <protection locked="0"/>
    </xf>
    <xf numFmtId="0" fontId="5" fillId="2" borderId="128" xfId="0" applyFont="1" applyFill="1" applyBorder="1" applyAlignment="1">
      <alignment horizontal="center" vertical="center"/>
    </xf>
    <xf numFmtId="0" fontId="5" fillId="2" borderId="151" xfId="0" applyFont="1" applyFill="1" applyBorder="1" applyAlignment="1">
      <alignment horizontal="center" vertical="center"/>
    </xf>
    <xf numFmtId="1" fontId="9" fillId="2" borderId="152" xfId="0" applyNumberFormat="1" applyFont="1" applyFill="1" applyBorder="1" applyAlignment="1" applyProtection="1">
      <alignment horizontal="center"/>
      <protection locked="0"/>
    </xf>
    <xf numFmtId="165" fontId="9" fillId="2" borderId="150" xfId="0" applyNumberFormat="1" applyFont="1" applyFill="1" applyBorder="1" applyAlignment="1">
      <alignment horizontal="center"/>
    </xf>
    <xf numFmtId="44" fontId="9" fillId="2" borderId="5" xfId="1" applyFont="1" applyFill="1" applyBorder="1" applyAlignment="1">
      <alignment horizontal="center"/>
    </xf>
    <xf numFmtId="44" fontId="9" fillId="2" borderId="36" xfId="1" applyFont="1" applyFill="1" applyBorder="1" applyAlignment="1">
      <alignment horizontal="right"/>
    </xf>
    <xf numFmtId="0" fontId="5" fillId="2" borderId="140" xfId="3" applyFont="1" applyFill="1" applyBorder="1" applyAlignment="1" applyProtection="1">
      <alignment horizontal="center" vertical="center"/>
    </xf>
    <xf numFmtId="0" fontId="5" fillId="2" borderId="128" xfId="3" applyFont="1" applyFill="1" applyBorder="1" applyAlignment="1" applyProtection="1">
      <alignment horizontal="center" vertical="center"/>
    </xf>
    <xf numFmtId="0" fontId="5" fillId="2" borderId="135" xfId="3" applyFont="1" applyFill="1" applyBorder="1" applyAlignment="1" applyProtection="1">
      <alignment horizontal="center" vertical="center"/>
    </xf>
    <xf numFmtId="44" fontId="9" fillId="2" borderId="133" xfId="1" applyFont="1" applyFill="1" applyBorder="1" applyAlignment="1">
      <alignment horizontal="center"/>
    </xf>
    <xf numFmtId="44" fontId="9" fillId="2" borderId="134" xfId="1" applyFont="1" applyFill="1" applyBorder="1" applyAlignment="1">
      <alignment horizontal="right"/>
    </xf>
    <xf numFmtId="0" fontId="0" fillId="4" borderId="21" xfId="0" applyFill="1" applyBorder="1" applyAlignment="1" applyProtection="1">
      <alignment vertical="top"/>
      <protection locked="0"/>
    </xf>
    <xf numFmtId="0" fontId="0" fillId="0" borderId="0" xfId="0" applyBorder="1" applyAlignment="1">
      <alignment vertical="top"/>
    </xf>
    <xf numFmtId="0" fontId="0" fillId="0" borderId="22" xfId="0" applyBorder="1" applyAlignment="1">
      <alignment vertical="top"/>
    </xf>
    <xf numFmtId="0" fontId="0" fillId="4" borderId="23" xfId="0" applyFill="1" applyBorder="1" applyAlignment="1" applyProtection="1">
      <alignment vertical="top"/>
      <protection locked="0"/>
    </xf>
    <xf numFmtId="0" fontId="0" fillId="0" borderId="24" xfId="0" applyBorder="1" applyAlignment="1">
      <alignment vertical="top"/>
    </xf>
    <xf numFmtId="0" fontId="0" fillId="0" borderId="25" xfId="0" applyBorder="1" applyAlignment="1">
      <alignment vertical="top"/>
    </xf>
    <xf numFmtId="0" fontId="0" fillId="0" borderId="4" xfId="0" applyBorder="1" applyAlignment="1" applyProtection="1"/>
    <xf numFmtId="0" fontId="0" fillId="0" borderId="8" xfId="0" applyBorder="1" applyAlignment="1"/>
    <xf numFmtId="0" fontId="0" fillId="0" borderId="59" xfId="0" applyBorder="1" applyAlignment="1"/>
    <xf numFmtId="0" fontId="76" fillId="0" borderId="6" xfId="0" applyFont="1" applyBorder="1" applyAlignment="1" applyProtection="1"/>
    <xf numFmtId="0" fontId="0" fillId="0" borderId="0" xfId="0" applyBorder="1" applyAlignment="1"/>
    <xf numFmtId="0" fontId="0" fillId="0" borderId="7" xfId="0" applyBorder="1" applyAlignment="1"/>
    <xf numFmtId="0" fontId="0" fillId="0" borderId="6" xfId="0" applyBorder="1" applyAlignment="1" applyProtection="1"/>
    <xf numFmtId="0" fontId="0" fillId="0" borderId="6" xfId="0" applyBorder="1" applyAlignment="1" applyProtection="1">
      <alignment horizontal="left" vertical="center"/>
    </xf>
    <xf numFmtId="0" fontId="0" fillId="4" borderId="17" xfId="0" applyFill="1" applyBorder="1" applyAlignment="1" applyProtection="1">
      <alignment horizontal="left" vertical="top"/>
      <protection locked="0"/>
    </xf>
    <xf numFmtId="0" fontId="0" fillId="0" borderId="20" xfId="0" applyBorder="1" applyAlignment="1">
      <alignment horizontal="left" vertical="top"/>
    </xf>
    <xf numFmtId="0" fontId="0" fillId="0" borderId="14" xfId="0" applyBorder="1" applyAlignment="1">
      <alignment horizontal="left" vertical="top"/>
    </xf>
    <xf numFmtId="0" fontId="70" fillId="0" borderId="3" xfId="0" applyFont="1" applyFill="1" applyBorder="1" applyAlignment="1" applyProtection="1">
      <alignment horizontal="left" vertical="center"/>
    </xf>
    <xf numFmtId="0" fontId="70" fillId="0" borderId="62" xfId="0" applyFont="1" applyFill="1" applyBorder="1" applyAlignment="1" applyProtection="1">
      <alignment horizontal="left" vertical="center"/>
    </xf>
    <xf numFmtId="0" fontId="70" fillId="0" borderId="55" xfId="0" applyFont="1" applyFill="1" applyBorder="1" applyAlignment="1" applyProtection="1">
      <alignment horizontal="left" vertical="center"/>
    </xf>
    <xf numFmtId="0" fontId="65" fillId="0" borderId="1" xfId="0" applyFont="1" applyBorder="1" applyAlignment="1" applyProtection="1">
      <alignment horizontal="center" vertical="center" wrapText="1"/>
    </xf>
    <xf numFmtId="44" fontId="65" fillId="0" borderId="1" xfId="1" applyFont="1" applyBorder="1" applyAlignment="1" applyProtection="1">
      <alignment horizontal="center" vertical="center" wrapText="1"/>
    </xf>
    <xf numFmtId="44" fontId="65" fillId="0" borderId="47" xfId="1" applyFont="1" applyBorder="1" applyAlignment="1" applyProtection="1">
      <alignment horizontal="center" vertical="center" wrapText="1"/>
    </xf>
    <xf numFmtId="0" fontId="74" fillId="2" borderId="4" xfId="3" applyFont="1" applyFill="1" applyBorder="1" applyAlignment="1" applyProtection="1">
      <alignment horizontal="left" vertical="center" wrapText="1"/>
    </xf>
    <xf numFmtId="0" fontId="74" fillId="2" borderId="8" xfId="3" applyFont="1" applyFill="1" applyBorder="1" applyAlignment="1" applyProtection="1">
      <alignment horizontal="left" vertical="center" wrapText="1"/>
    </xf>
    <xf numFmtId="0" fontId="74" fillId="2" borderId="59" xfId="3" applyFont="1" applyFill="1" applyBorder="1" applyAlignment="1" applyProtection="1">
      <alignment horizontal="left" vertical="center" wrapText="1"/>
    </xf>
    <xf numFmtId="0" fontId="74" fillId="2" borderId="6" xfId="3" applyFont="1" applyFill="1" applyBorder="1" applyAlignment="1" applyProtection="1">
      <alignment horizontal="left" vertical="center" wrapText="1"/>
    </xf>
    <xf numFmtId="0" fontId="74" fillId="2" borderId="0" xfId="3" applyFont="1" applyFill="1" applyBorder="1" applyAlignment="1" applyProtection="1">
      <alignment horizontal="left" vertical="center" wrapText="1"/>
    </xf>
    <xf numFmtId="0" fontId="74" fillId="2" borderId="7" xfId="3" applyFont="1" applyFill="1" applyBorder="1" applyAlignment="1" applyProtection="1">
      <alignment horizontal="left" vertical="center" wrapText="1"/>
    </xf>
    <xf numFmtId="0" fontId="74" fillId="2" borderId="9" xfId="3" applyFont="1" applyFill="1" applyBorder="1" applyAlignment="1" applyProtection="1">
      <alignment horizontal="left" vertical="center" wrapText="1"/>
    </xf>
    <xf numFmtId="0" fontId="74" fillId="2" borderId="71" xfId="3" applyFont="1" applyFill="1" applyBorder="1" applyAlignment="1" applyProtection="1">
      <alignment horizontal="left" vertical="center" wrapText="1"/>
    </xf>
    <xf numFmtId="0" fontId="74" fillId="2" borderId="56" xfId="3" applyFont="1" applyFill="1" applyBorder="1" applyAlignment="1" applyProtection="1">
      <alignment horizontal="left" vertical="center" wrapText="1"/>
    </xf>
    <xf numFmtId="0" fontId="65" fillId="0" borderId="3" xfId="0" applyFont="1" applyBorder="1" applyAlignment="1" applyProtection="1">
      <alignment horizontal="center" vertical="center" wrapText="1"/>
    </xf>
    <xf numFmtId="0" fontId="65" fillId="0" borderId="62" xfId="0" applyFont="1" applyBorder="1" applyAlignment="1" applyProtection="1">
      <alignment horizontal="center" vertical="center" wrapText="1"/>
    </xf>
    <xf numFmtId="44" fontId="65" fillId="0" borderId="3" xfId="1" applyFont="1" applyBorder="1" applyAlignment="1" applyProtection="1">
      <alignment horizontal="center" vertical="center" wrapText="1"/>
    </xf>
    <xf numFmtId="44" fontId="65" fillId="0" borderId="62" xfId="1" applyFont="1" applyBorder="1" applyAlignment="1" applyProtection="1">
      <alignment horizontal="center" vertical="center" wrapText="1"/>
    </xf>
    <xf numFmtId="44" fontId="65" fillId="0" borderId="68" xfId="1" applyFont="1" applyBorder="1" applyAlignment="1" applyProtection="1">
      <alignment horizontal="center" vertical="center" wrapText="1"/>
    </xf>
    <xf numFmtId="0" fontId="69" fillId="5" borderId="3" xfId="0" applyFont="1" applyFill="1" applyBorder="1" applyAlignment="1" applyProtection="1">
      <alignment horizontal="center" vertical="center"/>
    </xf>
    <xf numFmtId="0" fontId="69" fillId="5" borderId="62" xfId="0" applyFont="1" applyFill="1" applyBorder="1" applyAlignment="1" applyProtection="1">
      <alignment horizontal="center" vertical="center"/>
    </xf>
    <xf numFmtId="164" fontId="2" fillId="0" borderId="3" xfId="0" applyNumberFormat="1" applyFont="1" applyBorder="1" applyAlignment="1" applyProtection="1">
      <alignment horizontal="center" vertical="center"/>
    </xf>
    <xf numFmtId="0" fontId="2" fillId="0" borderId="62" xfId="0" applyFont="1" applyBorder="1" applyAlignment="1" applyProtection="1">
      <alignment horizontal="center" vertical="center"/>
    </xf>
    <xf numFmtId="0" fontId="2" fillId="0" borderId="68" xfId="0" applyFont="1" applyBorder="1" applyAlignment="1" applyProtection="1">
      <alignment horizontal="center" vertical="center"/>
    </xf>
    <xf numFmtId="0" fontId="70" fillId="0" borderId="3" xfId="0" applyFont="1" applyFill="1" applyBorder="1" applyAlignment="1" applyProtection="1">
      <alignment horizontal="left" vertical="center" indent="1"/>
    </xf>
    <xf numFmtId="0" fontId="70" fillId="0" borderId="62" xfId="0" applyFont="1" applyFill="1" applyBorder="1" applyAlignment="1" applyProtection="1">
      <alignment horizontal="left" vertical="center" indent="1"/>
    </xf>
    <xf numFmtId="0" fontId="70" fillId="0" borderId="55" xfId="0" applyFont="1" applyFill="1" applyBorder="1" applyAlignment="1" applyProtection="1">
      <alignment horizontal="left" vertical="center" indent="1"/>
    </xf>
    <xf numFmtId="44" fontId="71" fillId="0" borderId="1" xfId="1" applyFont="1" applyBorder="1" applyAlignment="1" applyProtection="1">
      <alignment horizontal="center" vertical="center" wrapText="1"/>
    </xf>
    <xf numFmtId="44" fontId="73" fillId="5" borderId="3" xfId="1" applyFont="1" applyFill="1" applyBorder="1" applyAlignment="1" applyProtection="1">
      <alignment horizontal="center" vertical="center" wrapText="1"/>
    </xf>
    <xf numFmtId="44" fontId="73" fillId="5" borderId="62" xfId="1" applyFont="1" applyFill="1" applyBorder="1" applyAlignment="1" applyProtection="1">
      <alignment horizontal="center" vertical="center" wrapText="1"/>
    </xf>
    <xf numFmtId="44" fontId="73" fillId="5" borderId="68" xfId="1" applyFont="1" applyFill="1" applyBorder="1" applyAlignment="1" applyProtection="1">
      <alignment horizontal="center" vertical="center" wrapText="1"/>
    </xf>
    <xf numFmtId="0" fontId="0" fillId="0" borderId="62" xfId="0" applyBorder="1" applyAlignment="1">
      <alignment horizontal="left" vertical="center" indent="1"/>
    </xf>
    <xf numFmtId="0" fontId="0" fillId="0" borderId="55" xfId="0" applyBorder="1" applyAlignment="1">
      <alignment horizontal="left" vertical="center" indent="1"/>
    </xf>
    <xf numFmtId="0" fontId="5" fillId="0" borderId="3" xfId="3" applyFont="1" applyBorder="1" applyAlignment="1" applyProtection="1">
      <alignment horizontal="left" vertical="center"/>
    </xf>
    <xf numFmtId="0" fontId="1" fillId="0" borderId="62" xfId="0" applyFont="1" applyBorder="1" applyAlignment="1">
      <alignment horizontal="left" vertical="center"/>
    </xf>
    <xf numFmtId="0" fontId="1" fillId="0" borderId="55" xfId="0" applyFont="1" applyBorder="1" applyAlignment="1">
      <alignment horizontal="left" vertical="center"/>
    </xf>
    <xf numFmtId="0" fontId="4" fillId="0" borderId="4" xfId="3" applyFont="1" applyBorder="1" applyAlignment="1" applyProtection="1">
      <alignment horizontal="left" vertical="center"/>
    </xf>
    <xf numFmtId="0" fontId="0" fillId="0" borderId="8" xfId="0" applyBorder="1" applyAlignment="1">
      <alignment horizontal="left" vertical="center"/>
    </xf>
    <xf numFmtId="0" fontId="65" fillId="0" borderId="4" xfId="0" applyFont="1" applyBorder="1" applyAlignment="1" applyProtection="1">
      <alignment horizontal="center" vertical="center" wrapText="1"/>
    </xf>
    <xf numFmtId="0" fontId="65" fillId="0" borderId="8" xfId="0" applyFont="1" applyBorder="1" applyAlignment="1" applyProtection="1">
      <alignment horizontal="center" vertical="center" wrapText="1"/>
    </xf>
    <xf numFmtId="0" fontId="65" fillId="0" borderId="59" xfId="0" applyFont="1" applyBorder="1" applyAlignment="1" applyProtection="1">
      <alignment horizontal="center" vertical="center" wrapText="1"/>
    </xf>
    <xf numFmtId="0" fontId="65" fillId="0" borderId="9" xfId="0" applyFont="1" applyBorder="1" applyAlignment="1" applyProtection="1">
      <alignment horizontal="center" vertical="center" wrapText="1"/>
    </xf>
    <xf numFmtId="0" fontId="65" fillId="0" borderId="71" xfId="0" applyFont="1" applyBorder="1" applyAlignment="1" applyProtection="1">
      <alignment horizontal="center" vertical="center" wrapText="1"/>
    </xf>
    <xf numFmtId="0" fontId="65" fillId="0" borderId="56" xfId="0" applyFont="1" applyBorder="1" applyAlignment="1" applyProtection="1">
      <alignment horizontal="center" vertical="center" wrapText="1"/>
    </xf>
    <xf numFmtId="44" fontId="65" fillId="0" borderId="4" xfId="1" applyFont="1" applyBorder="1" applyAlignment="1" applyProtection="1">
      <alignment horizontal="right" vertical="center" wrapText="1"/>
    </xf>
    <xf numFmtId="44" fontId="65" fillId="0" borderId="8" xfId="1" applyFont="1" applyBorder="1" applyAlignment="1" applyProtection="1">
      <alignment horizontal="right" vertical="center" wrapText="1"/>
    </xf>
    <xf numFmtId="44" fontId="65" fillId="0" borderId="66" xfId="1" applyFont="1" applyBorder="1" applyAlignment="1" applyProtection="1">
      <alignment horizontal="right" vertical="center" wrapText="1"/>
    </xf>
    <xf numFmtId="44" fontId="65" fillId="0" borderId="9" xfId="1" applyFont="1" applyBorder="1" applyAlignment="1" applyProtection="1">
      <alignment horizontal="right" vertical="center" wrapText="1"/>
    </xf>
    <xf numFmtId="44" fontId="65" fillId="0" borderId="71" xfId="1" applyFont="1" applyBorder="1" applyAlignment="1" applyProtection="1">
      <alignment horizontal="right" vertical="center" wrapText="1"/>
    </xf>
    <xf numFmtId="44" fontId="65" fillId="0" borderId="78" xfId="1" applyFont="1" applyBorder="1" applyAlignment="1" applyProtection="1">
      <alignment horizontal="right" vertical="center" wrapText="1"/>
    </xf>
    <xf numFmtId="0" fontId="2" fillId="0" borderId="17"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23" xfId="0"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78" fillId="0" borderId="17" xfId="0" applyFont="1" applyBorder="1" applyAlignment="1" applyProtection="1">
      <alignment horizontal="left"/>
    </xf>
    <xf numFmtId="0" fontId="78" fillId="0" borderId="20" xfId="0" applyFont="1" applyBorder="1" applyAlignment="1" applyProtection="1">
      <alignment horizontal="left"/>
    </xf>
    <xf numFmtId="0" fontId="78" fillId="0" borderId="14" xfId="0" applyFont="1" applyBorder="1" applyAlignment="1" applyProtection="1">
      <alignment horizontal="left"/>
    </xf>
    <xf numFmtId="0" fontId="0" fillId="0" borderId="23" xfId="0" applyBorder="1" applyAlignment="1" applyProtection="1"/>
    <xf numFmtId="0" fontId="0" fillId="0" borderId="24" xfId="0" applyBorder="1" applyAlignment="1" applyProtection="1"/>
    <xf numFmtId="0" fontId="0" fillId="0" borderId="25" xfId="0" applyBorder="1" applyAlignment="1" applyProtection="1"/>
    <xf numFmtId="0" fontId="71" fillId="2" borderId="6" xfId="0" applyFont="1" applyFill="1" applyBorder="1" applyAlignment="1" applyProtection="1">
      <alignment horizontal="center" vertical="center" wrapText="1"/>
    </xf>
    <xf numFmtId="0" fontId="71" fillId="2" borderId="0" xfId="0" applyFont="1" applyFill="1" applyBorder="1" applyAlignment="1" applyProtection="1">
      <alignment horizontal="center" vertical="center" wrapText="1"/>
    </xf>
    <xf numFmtId="0" fontId="71" fillId="2" borderId="22" xfId="0" applyFont="1" applyFill="1" applyBorder="1" applyAlignment="1" applyProtection="1">
      <alignment horizontal="center" vertical="center" wrapText="1"/>
    </xf>
    <xf numFmtId="44" fontId="65" fillId="0" borderId="1" xfId="1" applyFont="1" applyBorder="1" applyAlignment="1" applyProtection="1">
      <alignment horizontal="center" vertical="center" wrapText="1"/>
      <protection locked="0"/>
    </xf>
    <xf numFmtId="44" fontId="65" fillId="0" borderId="47" xfId="1" applyFont="1" applyBorder="1" applyAlignment="1" applyProtection="1">
      <alignment horizontal="center" vertical="center" wrapText="1"/>
      <protection locked="0"/>
    </xf>
    <xf numFmtId="0" fontId="2" fillId="6" borderId="62" xfId="0" applyFont="1" applyFill="1" applyBorder="1" applyAlignment="1" applyProtection="1">
      <alignment horizontal="center"/>
    </xf>
    <xf numFmtId="0" fontId="2" fillId="6" borderId="68" xfId="0" applyFont="1" applyFill="1" applyBorder="1" applyAlignment="1" applyProtection="1">
      <alignment horizontal="center"/>
    </xf>
    <xf numFmtId="49" fontId="65" fillId="2" borderId="4" xfId="0" applyNumberFormat="1" applyFont="1" applyFill="1" applyBorder="1" applyAlignment="1" applyProtection="1">
      <alignment horizontal="center" vertical="center" wrapText="1"/>
    </xf>
    <xf numFmtId="49" fontId="65" fillId="2" borderId="8" xfId="0" applyNumberFormat="1" applyFont="1" applyFill="1" applyBorder="1" applyAlignment="1" applyProtection="1">
      <alignment horizontal="center" vertical="center" wrapText="1"/>
    </xf>
    <xf numFmtId="49" fontId="65" fillId="2" borderId="59" xfId="0" applyNumberFormat="1" applyFont="1" applyFill="1" applyBorder="1" applyAlignment="1" applyProtection="1">
      <alignment horizontal="center" vertical="center" wrapText="1"/>
    </xf>
    <xf numFmtId="49" fontId="65" fillId="2" borderId="9" xfId="0" applyNumberFormat="1" applyFont="1" applyFill="1" applyBorder="1" applyAlignment="1" applyProtection="1">
      <alignment horizontal="center" vertical="center" wrapText="1"/>
    </xf>
    <xf numFmtId="49" fontId="65" fillId="2" borderId="71" xfId="0" applyNumberFormat="1" applyFont="1" applyFill="1" applyBorder="1" applyAlignment="1" applyProtection="1">
      <alignment horizontal="center" vertical="center" wrapText="1"/>
    </xf>
    <xf numFmtId="49" fontId="65" fillId="2" borderId="56" xfId="0" applyNumberFormat="1" applyFont="1" applyFill="1" applyBorder="1" applyAlignment="1" applyProtection="1">
      <alignment horizontal="center" vertical="center" wrapText="1"/>
    </xf>
    <xf numFmtId="44" fontId="65" fillId="0" borderId="4" xfId="1" applyFont="1" applyFill="1" applyBorder="1" applyAlignment="1" applyProtection="1">
      <alignment horizontal="right" vertical="center" wrapText="1"/>
      <protection locked="0"/>
    </xf>
    <xf numFmtId="44" fontId="65" fillId="0" borderId="8" xfId="1" applyFont="1" applyFill="1" applyBorder="1" applyAlignment="1" applyProtection="1">
      <alignment horizontal="right" vertical="center" wrapText="1"/>
      <protection locked="0"/>
    </xf>
    <xf numFmtId="44" fontId="65" fillId="0" borderId="66" xfId="1" applyFont="1" applyFill="1" applyBorder="1" applyAlignment="1" applyProtection="1">
      <alignment horizontal="right" vertical="center" wrapText="1"/>
      <protection locked="0"/>
    </xf>
    <xf numFmtId="44" fontId="65" fillId="0" borderId="9" xfId="1" applyFont="1" applyFill="1" applyBorder="1" applyAlignment="1" applyProtection="1">
      <alignment horizontal="right" vertical="center" wrapText="1"/>
      <protection locked="0"/>
    </xf>
    <xf numFmtId="44" fontId="65" fillId="0" borderId="71" xfId="1" applyFont="1" applyFill="1" applyBorder="1" applyAlignment="1" applyProtection="1">
      <alignment horizontal="right" vertical="center" wrapText="1"/>
      <protection locked="0"/>
    </xf>
    <xf numFmtId="44" fontId="65" fillId="0" borderId="78" xfId="1" applyFont="1" applyFill="1" applyBorder="1" applyAlignment="1" applyProtection="1">
      <alignment horizontal="right" vertical="center" wrapText="1"/>
      <protection locked="0"/>
    </xf>
    <xf numFmtId="0" fontId="19" fillId="0" borderId="3" xfId="0" applyFont="1" applyBorder="1" applyAlignment="1" applyProtection="1">
      <alignment horizontal="left" vertical="center" indent="1"/>
    </xf>
    <xf numFmtId="0" fontId="19" fillId="0" borderId="62" xfId="0" applyFont="1" applyBorder="1" applyAlignment="1" applyProtection="1">
      <alignment horizontal="left" vertical="center" indent="1"/>
    </xf>
    <xf numFmtId="0" fontId="19" fillId="0" borderId="55" xfId="0" applyFont="1" applyBorder="1" applyAlignment="1" applyProtection="1">
      <alignment horizontal="left" vertical="center" indent="1"/>
    </xf>
    <xf numFmtId="44" fontId="65" fillId="2" borderId="3" xfId="1" applyFont="1" applyFill="1" applyBorder="1" applyAlignment="1" applyProtection="1">
      <alignment horizontal="center" vertical="center" wrapText="1"/>
    </xf>
    <xf numFmtId="44" fontId="68" fillId="2" borderId="55" xfId="1" applyFont="1" applyFill="1" applyBorder="1" applyAlignment="1" applyProtection="1">
      <alignment horizontal="center" vertical="center" wrapText="1"/>
    </xf>
    <xf numFmtId="44" fontId="65" fillId="2" borderId="62" xfId="1" applyFont="1" applyFill="1" applyBorder="1" applyAlignment="1" applyProtection="1">
      <alignment horizontal="center" vertical="center" wrapText="1"/>
    </xf>
    <xf numFmtId="44" fontId="65" fillId="2" borderId="68" xfId="1" applyFont="1" applyFill="1" applyBorder="1" applyAlignment="1" applyProtection="1">
      <alignment horizontal="center" vertical="center" wrapText="1"/>
    </xf>
    <xf numFmtId="0" fontId="0" fillId="0" borderId="0" xfId="0" applyBorder="1" applyAlignment="1" applyProtection="1">
      <alignment horizontal="left"/>
    </xf>
    <xf numFmtId="0" fontId="0" fillId="0" borderId="22" xfId="0" applyBorder="1" applyAlignment="1" applyProtection="1">
      <alignment horizontal="left"/>
    </xf>
    <xf numFmtId="0" fontId="69" fillId="0" borderId="21" xfId="0" applyFont="1" applyBorder="1" applyAlignment="1" applyProtection="1">
      <alignment horizontal="right" vertical="center"/>
    </xf>
    <xf numFmtId="0" fontId="69" fillId="0" borderId="0" xfId="0" applyFont="1" applyBorder="1" applyAlignment="1" applyProtection="1">
      <alignment horizontal="right" vertical="center"/>
    </xf>
    <xf numFmtId="0" fontId="69" fillId="0" borderId="22" xfId="0" applyFont="1" applyBorder="1" applyAlignment="1" applyProtection="1">
      <alignment horizontal="right" vertical="center"/>
    </xf>
    <xf numFmtId="0" fontId="62" fillId="0" borderId="18" xfId="0" applyFont="1" applyBorder="1" applyAlignment="1" applyProtection="1">
      <alignment horizontal="center" vertical="top"/>
      <protection locked="0"/>
    </xf>
    <xf numFmtId="0" fontId="62" fillId="0" borderId="19" xfId="0" applyFont="1" applyBorder="1" applyAlignment="1" applyProtection="1">
      <alignment horizontal="center" vertical="top"/>
      <protection locked="0"/>
    </xf>
    <xf numFmtId="0" fontId="62" fillId="0" borderId="36" xfId="0" applyFont="1" applyBorder="1" applyAlignment="1" applyProtection="1">
      <alignment horizontal="center" vertical="top"/>
      <protection locked="0"/>
    </xf>
    <xf numFmtId="0" fontId="65" fillId="0" borderId="1" xfId="0" applyFont="1" applyBorder="1" applyAlignment="1" applyProtection="1">
      <alignment horizontal="left" vertical="center" wrapText="1" indent="1"/>
    </xf>
    <xf numFmtId="0" fontId="65" fillId="0" borderId="10" xfId="0" applyFont="1" applyBorder="1" applyAlignment="1" applyProtection="1">
      <alignment horizontal="left" vertical="center" wrapText="1" indent="1"/>
    </xf>
    <xf numFmtId="0" fontId="68" fillId="2" borderId="3" xfId="0" applyFont="1" applyFill="1" applyBorder="1" applyAlignment="1" applyProtection="1">
      <alignment horizontal="left" vertical="center" wrapText="1" indent="1"/>
    </xf>
    <xf numFmtId="0" fontId="68" fillId="2" borderId="62" xfId="0" applyFont="1" applyFill="1" applyBorder="1" applyAlignment="1" applyProtection="1">
      <alignment horizontal="left" vertical="center" wrapText="1" indent="1"/>
    </xf>
    <xf numFmtId="0" fontId="68" fillId="2" borderId="55" xfId="0" applyFont="1" applyFill="1" applyBorder="1" applyAlignment="1" applyProtection="1">
      <alignment horizontal="left" vertical="center" wrapText="1" indent="1"/>
    </xf>
    <xf numFmtId="44" fontId="65" fillId="0" borderId="9" xfId="1" applyFont="1" applyBorder="1" applyAlignment="1" applyProtection="1">
      <alignment vertical="center" wrapText="1"/>
    </xf>
    <xf numFmtId="44" fontId="65" fillId="0" borderId="71" xfId="1" applyFont="1" applyBorder="1" applyAlignment="1" applyProtection="1">
      <alignment vertical="center" wrapText="1"/>
    </xf>
    <xf numFmtId="44" fontId="65" fillId="0" borderId="78" xfId="1" applyFont="1" applyBorder="1" applyAlignment="1" applyProtection="1">
      <alignment vertical="center" wrapText="1"/>
    </xf>
    <xf numFmtId="0" fontId="69" fillId="3" borderId="18" xfId="0" applyFont="1" applyFill="1" applyBorder="1" applyAlignment="1" applyProtection="1">
      <alignment horizontal="center" vertical="center" wrapText="1"/>
    </xf>
    <xf numFmtId="0" fontId="0" fillId="0" borderId="19" xfId="0" applyFont="1" applyBorder="1" applyAlignment="1">
      <alignment vertical="center" wrapText="1"/>
    </xf>
    <xf numFmtId="0" fontId="0" fillId="0" borderId="36" xfId="0" applyFont="1" applyBorder="1" applyAlignment="1">
      <alignment vertical="center" wrapText="1"/>
    </xf>
    <xf numFmtId="0" fontId="2" fillId="0" borderId="0" xfId="0" applyFont="1" applyBorder="1" applyAlignment="1" applyProtection="1">
      <alignment horizontal="left"/>
    </xf>
    <xf numFmtId="49" fontId="0" fillId="0" borderId="18" xfId="0" applyNumberFormat="1" applyBorder="1" applyAlignment="1" applyProtection="1">
      <alignment horizontal="center"/>
      <protection locked="0"/>
    </xf>
    <xf numFmtId="49" fontId="0" fillId="0" borderId="36" xfId="0" applyNumberFormat="1" applyBorder="1" applyAlignment="1" applyProtection="1">
      <alignment horizontal="center"/>
      <protection locked="0"/>
    </xf>
    <xf numFmtId="0" fontId="2" fillId="0" borderId="0" xfId="0" applyFont="1" applyBorder="1" applyAlignment="1" applyProtection="1">
      <alignment horizontal="right" vertical="center"/>
    </xf>
    <xf numFmtId="0" fontId="2" fillId="0" borderId="22" xfId="0" applyFont="1" applyBorder="1" applyAlignment="1" applyProtection="1">
      <alignment horizontal="right" vertical="center"/>
    </xf>
    <xf numFmtId="0" fontId="2" fillId="0" borderId="21" xfId="0" applyFont="1" applyBorder="1" applyAlignment="1" applyProtection="1">
      <alignment horizontal="right"/>
    </xf>
    <xf numFmtId="0" fontId="2" fillId="0" borderId="0" xfId="0" applyFont="1" applyBorder="1" applyAlignment="1" applyProtection="1">
      <alignment horizontal="right"/>
    </xf>
    <xf numFmtId="0" fontId="2" fillId="0" borderId="22" xfId="0" applyFont="1" applyBorder="1" applyAlignment="1" applyProtection="1">
      <alignment horizontal="right"/>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36" xfId="0" applyBorder="1" applyAlignment="1" applyProtection="1">
      <alignment horizontal="center"/>
      <protection locked="0"/>
    </xf>
    <xf numFmtId="0" fontId="2" fillId="0" borderId="0" xfId="0" applyFont="1" applyBorder="1" applyAlignment="1">
      <alignment horizontal="right"/>
    </xf>
    <xf numFmtId="0" fontId="2" fillId="0" borderId="22" xfId="0" applyFont="1" applyBorder="1" applyAlignment="1">
      <alignment horizontal="right"/>
    </xf>
    <xf numFmtId="0" fontId="2" fillId="0" borderId="0" xfId="0" applyFont="1" applyBorder="1" applyAlignment="1" applyProtection="1"/>
    <xf numFmtId="0" fontId="2" fillId="0" borderId="0" xfId="0" applyFont="1" applyBorder="1" applyAlignment="1"/>
    <xf numFmtId="0" fontId="2" fillId="0" borderId="21" xfId="0" applyFont="1" applyBorder="1" applyAlignment="1" applyProtection="1"/>
    <xf numFmtId="0" fontId="58" fillId="0" borderId="18" xfId="0" applyFont="1" applyBorder="1" applyAlignment="1" applyProtection="1">
      <alignment horizontal="left" vertical="center"/>
      <protection locked="0"/>
    </xf>
    <xf numFmtId="0" fontId="58" fillId="0" borderId="36" xfId="0" applyFont="1" applyBorder="1" applyAlignment="1" applyProtection="1">
      <alignment horizontal="left" vertical="center"/>
      <protection locked="0"/>
    </xf>
    <xf numFmtId="0" fontId="58" fillId="0" borderId="19" xfId="0" applyFont="1" applyBorder="1" applyAlignment="1" applyProtection="1">
      <alignment horizontal="left"/>
      <protection locked="0"/>
    </xf>
    <xf numFmtId="0" fontId="58" fillId="0" borderId="36" xfId="0" applyFont="1" applyBorder="1" applyAlignment="1" applyProtection="1">
      <alignment horizontal="left"/>
      <protection locked="0"/>
    </xf>
    <xf numFmtId="0" fontId="54" fillId="0" borderId="19" xfId="0" applyFont="1" applyBorder="1" applyProtection="1">
      <protection locked="0"/>
    </xf>
    <xf numFmtId="0" fontId="54" fillId="0" borderId="36" xfId="0" applyFont="1" applyBorder="1" applyProtection="1">
      <protection locked="0"/>
    </xf>
    <xf numFmtId="0" fontId="58" fillId="0" borderId="19" xfId="0" applyFont="1" applyBorder="1" applyAlignment="1" applyProtection="1">
      <alignment horizontal="left" vertical="center"/>
      <protection locked="0"/>
    </xf>
    <xf numFmtId="0" fontId="58" fillId="0" borderId="19" xfId="0" applyFont="1" applyBorder="1" applyProtection="1">
      <protection locked="0"/>
    </xf>
    <xf numFmtId="0" fontId="58" fillId="0" borderId="36" xfId="0" applyFont="1" applyBorder="1" applyProtection="1">
      <protection locked="0"/>
    </xf>
    <xf numFmtId="0" fontId="53" fillId="0" borderId="17" xfId="0" applyFont="1" applyBorder="1" applyAlignment="1" applyProtection="1">
      <alignment horizontal="center" vertical="center"/>
    </xf>
    <xf numFmtId="0" fontId="53" fillId="0" borderId="20" xfId="0" applyFont="1" applyBorder="1" applyAlignment="1" applyProtection="1">
      <alignment horizontal="center" vertical="center"/>
    </xf>
    <xf numFmtId="0" fontId="53" fillId="0" borderId="14" xfId="0" applyFont="1" applyBorder="1" applyAlignment="1" applyProtection="1">
      <alignment horizontal="center" vertical="center"/>
    </xf>
    <xf numFmtId="0" fontId="53" fillId="0" borderId="21" xfId="0" applyFont="1" applyBorder="1" applyAlignment="1" applyProtection="1">
      <alignment horizontal="center" vertical="center"/>
    </xf>
    <xf numFmtId="0" fontId="53" fillId="0" borderId="0" xfId="0" applyFont="1" applyBorder="1" applyAlignment="1" applyProtection="1">
      <alignment horizontal="center" vertical="center"/>
    </xf>
    <xf numFmtId="0" fontId="53" fillId="0" borderId="22" xfId="0" applyFont="1" applyBorder="1" applyAlignment="1" applyProtection="1">
      <alignment horizontal="center" vertical="center"/>
    </xf>
    <xf numFmtId="0" fontId="53" fillId="0" borderId="23" xfId="0" applyFont="1" applyBorder="1" applyAlignment="1" applyProtection="1">
      <alignment horizontal="center" vertical="center"/>
    </xf>
    <xf numFmtId="0" fontId="53" fillId="0" borderId="24" xfId="0" applyFont="1" applyBorder="1" applyAlignment="1" applyProtection="1">
      <alignment horizontal="center" vertical="center"/>
    </xf>
    <xf numFmtId="0" fontId="53" fillId="0" borderId="25" xfId="0" applyFont="1" applyBorder="1" applyAlignment="1" applyProtection="1">
      <alignment horizontal="center" vertical="center"/>
    </xf>
    <xf numFmtId="0" fontId="0" fillId="0" borderId="0" xfId="0" applyBorder="1" applyAlignment="1" applyProtection="1">
      <alignment horizontal="center"/>
    </xf>
    <xf numFmtId="0" fontId="54" fillId="0" borderId="0" xfId="0" applyFont="1" applyBorder="1" applyAlignment="1" applyProtection="1">
      <alignment horizontal="center"/>
    </xf>
    <xf numFmtId="17" fontId="54" fillId="0" borderId="18" xfId="0" applyNumberFormat="1" applyFont="1" applyBorder="1" applyAlignment="1" applyProtection="1">
      <alignment horizontal="center"/>
    </xf>
    <xf numFmtId="17" fontId="54" fillId="0" borderId="19" xfId="0" applyNumberFormat="1" applyFont="1" applyBorder="1" applyAlignment="1" applyProtection="1">
      <alignment horizontal="center"/>
    </xf>
    <xf numFmtId="17" fontId="54" fillId="0" borderId="36" xfId="0" applyNumberFormat="1" applyFont="1" applyBorder="1" applyAlignment="1" applyProtection="1">
      <alignment horizontal="center"/>
    </xf>
    <xf numFmtId="0" fontId="56" fillId="0" borderId="18" xfId="0" applyFont="1" applyBorder="1" applyAlignment="1" applyProtection="1">
      <alignment horizontal="center" vertical="center"/>
    </xf>
    <xf numFmtId="0" fontId="56" fillId="0" borderId="19" xfId="0" applyFont="1" applyBorder="1" applyAlignment="1" applyProtection="1">
      <alignment horizontal="center" vertical="center"/>
    </xf>
    <xf numFmtId="0" fontId="56" fillId="0" borderId="36" xfId="0" applyFont="1" applyBorder="1" applyAlignment="1" applyProtection="1">
      <alignment horizontal="center" vertical="center"/>
    </xf>
    <xf numFmtId="0" fontId="57" fillId="0" borderId="18" xfId="0" applyFont="1" applyBorder="1" applyAlignment="1" applyProtection="1">
      <alignment horizontal="left" vertical="center"/>
      <protection locked="0"/>
    </xf>
    <xf numFmtId="0" fontId="57" fillId="0" borderId="19" xfId="0" applyFont="1" applyBorder="1" applyAlignment="1" applyProtection="1">
      <alignment horizontal="left" vertical="center"/>
      <protection locked="0"/>
    </xf>
    <xf numFmtId="0" fontId="57" fillId="0" borderId="36" xfId="0" applyFont="1" applyBorder="1" applyAlignment="1" applyProtection="1">
      <alignment horizontal="left" vertical="center"/>
      <protection locked="0"/>
    </xf>
    <xf numFmtId="0" fontId="54" fillId="0" borderId="18" xfId="0" applyFont="1" applyBorder="1" applyAlignment="1" applyProtection="1">
      <alignment horizontal="left"/>
    </xf>
    <xf numFmtId="0" fontId="54" fillId="0" borderId="36" xfId="0" applyFont="1" applyBorder="1" applyAlignment="1" applyProtection="1">
      <alignment horizontal="left"/>
    </xf>
    <xf numFmtId="0" fontId="0" fillId="0" borderId="0" xfId="0" applyBorder="1" applyAlignment="1">
      <alignment horizontal="left"/>
    </xf>
    <xf numFmtId="0" fontId="54" fillId="0" borderId="18" xfId="0" applyFont="1" applyBorder="1" applyAlignment="1" applyProtection="1"/>
    <xf numFmtId="0" fontId="0" fillId="0" borderId="36" xfId="0" applyBorder="1" applyAlignment="1"/>
    <xf numFmtId="0" fontId="56" fillId="0" borderId="24" xfId="0" applyFont="1" applyBorder="1" applyAlignment="1" applyProtection="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60" fillId="2" borderId="18" xfId="0" applyFont="1" applyFill="1" applyBorder="1" applyAlignment="1" applyProtection="1">
      <alignment horizontal="center"/>
    </xf>
    <xf numFmtId="0" fontId="60" fillId="2" borderId="19" xfId="0" applyFont="1" applyFill="1" applyBorder="1" applyAlignment="1" applyProtection="1">
      <alignment horizontal="center"/>
    </xf>
    <xf numFmtId="0" fontId="0" fillId="0" borderId="19" xfId="0" applyBorder="1" applyAlignment="1"/>
    <xf numFmtId="0" fontId="19" fillId="0" borderId="9" xfId="0" applyFont="1" applyBorder="1" applyAlignment="1">
      <alignment horizontal="left" vertical="top" wrapText="1"/>
    </xf>
    <xf numFmtId="0" fontId="19" fillId="0" borderId="71" xfId="0" applyFont="1" applyBorder="1" applyAlignment="1">
      <alignment horizontal="left" vertical="top"/>
    </xf>
    <xf numFmtId="0" fontId="19" fillId="0" borderId="56" xfId="0" applyFont="1" applyBorder="1" applyAlignment="1">
      <alignment horizontal="left" vertical="top"/>
    </xf>
    <xf numFmtId="0" fontId="59" fillId="0" borderId="4" xfId="0" applyFont="1" applyBorder="1"/>
    <xf numFmtId="0" fontId="59" fillId="0" borderId="8" xfId="0" applyFont="1" applyBorder="1"/>
    <xf numFmtId="0" fontId="81" fillId="0" borderId="71" xfId="0" applyFont="1" applyBorder="1" applyAlignment="1">
      <alignment horizontal="left" vertical="top"/>
    </xf>
    <xf numFmtId="0" fontId="81" fillId="0" borderId="7" xfId="0" applyFont="1" applyBorder="1" applyAlignment="1">
      <alignment horizontal="left" vertical="top"/>
    </xf>
    <xf numFmtId="0" fontId="19" fillId="0" borderId="6" xfId="0" applyFont="1" applyBorder="1" applyAlignment="1">
      <alignment horizontal="left" vertical="center" wrapText="1"/>
    </xf>
    <xf numFmtId="0" fontId="19" fillId="0" borderId="0" xfId="0" applyFont="1" applyBorder="1" applyAlignment="1">
      <alignment horizontal="left" vertical="center" wrapText="1"/>
    </xf>
    <xf numFmtId="0" fontId="19" fillId="0" borderId="7" xfId="0" applyFont="1" applyBorder="1" applyAlignment="1">
      <alignment horizontal="left" vertical="center" wrapText="1"/>
    </xf>
    <xf numFmtId="0" fontId="82" fillId="0" borderId="17" xfId="0" applyFont="1" applyBorder="1" applyAlignment="1">
      <alignment horizontal="center"/>
    </xf>
    <xf numFmtId="0" fontId="82" fillId="0" borderId="20" xfId="0" applyFont="1" applyBorder="1" applyAlignment="1">
      <alignment horizontal="center"/>
    </xf>
    <xf numFmtId="0" fontId="82" fillId="0" borderId="14" xfId="0" applyFont="1" applyBorder="1" applyAlignment="1">
      <alignment horizontal="center"/>
    </xf>
    <xf numFmtId="0" fontId="82" fillId="0" borderId="23" xfId="0" applyFont="1" applyBorder="1" applyAlignment="1">
      <alignment horizontal="center"/>
    </xf>
    <xf numFmtId="0" fontId="82" fillId="0" borderId="24" xfId="0" applyFont="1" applyBorder="1" applyAlignment="1">
      <alignment horizontal="center"/>
    </xf>
    <xf numFmtId="0" fontId="82" fillId="0" borderId="25" xfId="0" applyFont="1" applyBorder="1" applyAlignment="1">
      <alignment horizontal="center"/>
    </xf>
    <xf numFmtId="0" fontId="15" fillId="0" borderId="9" xfId="0" applyFont="1" applyBorder="1" applyAlignment="1">
      <alignment horizontal="left" vertical="center" wrapText="1"/>
    </xf>
    <xf numFmtId="0" fontId="15" fillId="0" borderId="71" xfId="0" applyFont="1" applyBorder="1" applyAlignment="1">
      <alignment horizontal="left" vertical="center" wrapText="1"/>
    </xf>
    <xf numFmtId="0" fontId="15" fillId="0" borderId="56" xfId="0" applyFont="1" applyBorder="1" applyAlignment="1">
      <alignment horizontal="left" vertical="center" wrapText="1"/>
    </xf>
    <xf numFmtId="0" fontId="85" fillId="0" borderId="1" xfId="0" applyFont="1" applyBorder="1" applyAlignment="1">
      <alignment horizontal="center" vertical="center" textRotation="255" wrapText="1"/>
    </xf>
    <xf numFmtId="0" fontId="86" fillId="0" borderId="2" xfId="0" applyFont="1" applyBorder="1" applyAlignment="1">
      <alignment horizontal="center" vertical="center" textRotation="180"/>
    </xf>
    <xf numFmtId="0" fontId="86" fillId="0" borderId="11" xfId="0" applyFont="1" applyBorder="1" applyAlignment="1">
      <alignment horizontal="center" vertical="center" textRotation="180"/>
    </xf>
    <xf numFmtId="0" fontId="86" fillId="0" borderId="10" xfId="0" applyFont="1" applyBorder="1" applyAlignment="1">
      <alignment horizontal="center" vertical="center" textRotation="180"/>
    </xf>
    <xf numFmtId="0" fontId="10" fillId="6" borderId="1" xfId="0" applyFont="1" applyFill="1" applyBorder="1" applyAlignment="1">
      <alignment horizontal="center"/>
    </xf>
    <xf numFmtId="0" fontId="85" fillId="14" borderId="1" xfId="0" applyFont="1" applyFill="1" applyBorder="1" applyAlignment="1">
      <alignment horizontal="center" vertical="center"/>
    </xf>
    <xf numFmtId="0" fontId="10" fillId="14" borderId="2" xfId="0" applyFont="1" applyFill="1" applyBorder="1" applyAlignment="1">
      <alignment horizontal="center" vertical="center" wrapText="1"/>
    </xf>
    <xf numFmtId="0" fontId="0" fillId="14" borderId="11" xfId="0" applyFill="1" applyBorder="1" applyAlignment="1">
      <alignment horizontal="center" vertical="center"/>
    </xf>
    <xf numFmtId="8" fontId="10" fillId="14" borderId="2" xfId="0" applyNumberFormat="1" applyFont="1" applyFill="1" applyBorder="1" applyAlignment="1">
      <alignment horizontal="center" vertical="center" wrapText="1"/>
    </xf>
    <xf numFmtId="0" fontId="4" fillId="0" borderId="0" xfId="0" applyFont="1" applyAlignment="1">
      <alignment horizontal="center"/>
    </xf>
    <xf numFmtId="0" fontId="4" fillId="10" borderId="18" xfId="0" applyFont="1" applyFill="1" applyBorder="1" applyAlignment="1">
      <alignment horizontal="center" vertical="center"/>
    </xf>
    <xf numFmtId="0" fontId="4" fillId="10" borderId="19" xfId="0" applyFont="1" applyFill="1" applyBorder="1" applyAlignment="1">
      <alignment horizontal="center" vertical="center"/>
    </xf>
    <xf numFmtId="0" fontId="4" fillId="10" borderId="36"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36" xfId="0" applyFont="1" applyFill="1" applyBorder="1" applyAlignment="1">
      <alignment horizontal="center" vertical="center"/>
    </xf>
    <xf numFmtId="0" fontId="4" fillId="0" borderId="0" xfId="0" applyFont="1" applyBorder="1" applyAlignment="1">
      <alignment horizontal="center"/>
    </xf>
    <xf numFmtId="0" fontId="3" fillId="0" borderId="2" xfId="0" applyFont="1" applyBorder="1" applyAlignment="1">
      <alignment vertical="top" wrapText="1"/>
    </xf>
    <xf numFmtId="0" fontId="3" fillId="0" borderId="11" xfId="0" applyFont="1" applyBorder="1" applyAlignment="1">
      <alignment vertical="top" wrapText="1"/>
    </xf>
    <xf numFmtId="0" fontId="3" fillId="0" borderId="10" xfId="0" applyFont="1" applyBorder="1" applyAlignment="1">
      <alignment vertical="top" wrapText="1"/>
    </xf>
    <xf numFmtId="0" fontId="2" fillId="2" borderId="0" xfId="0" applyFont="1" applyFill="1" applyBorder="1" applyAlignment="1"/>
    <xf numFmtId="0" fontId="0" fillId="0" borderId="22" xfId="0" applyBorder="1" applyAlignment="1"/>
    <xf numFmtId="0" fontId="2" fillId="2" borderId="24" xfId="0" applyFont="1" applyFill="1" applyBorder="1" applyAlignment="1"/>
    <xf numFmtId="0" fontId="0" fillId="0" borderId="24" xfId="0" applyBorder="1" applyAlignment="1"/>
    <xf numFmtId="0" fontId="0" fillId="0" borderId="25" xfId="0" applyBorder="1" applyAlignment="1"/>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2" fontId="10" fillId="2" borderId="50" xfId="0" applyNumberFormat="1" applyFont="1" applyFill="1" applyBorder="1" applyAlignment="1">
      <alignment horizontal="center" vertical="center"/>
    </xf>
    <xf numFmtId="2" fontId="10" fillId="2" borderId="20" xfId="0" applyNumberFormat="1" applyFont="1" applyFill="1" applyBorder="1" applyAlignment="1">
      <alignment horizontal="center" vertical="center"/>
    </xf>
    <xf numFmtId="2" fontId="10" fillId="2" borderId="14" xfId="0" applyNumberFormat="1" applyFont="1" applyFill="1" applyBorder="1" applyAlignment="1">
      <alignment horizontal="center" vertical="center"/>
    </xf>
    <xf numFmtId="0" fontId="18" fillId="2" borderId="51" xfId="0" applyFont="1" applyFill="1" applyBorder="1" applyAlignment="1">
      <alignment horizontal="center"/>
    </xf>
    <xf numFmtId="0" fontId="18" fillId="2" borderId="24" xfId="0" applyFont="1" applyFill="1" applyBorder="1" applyAlignment="1">
      <alignment horizontal="center"/>
    </xf>
    <xf numFmtId="0" fontId="18" fillId="2" borderId="25" xfId="0" applyFont="1" applyFill="1" applyBorder="1" applyAlignment="1">
      <alignment horizontal="center"/>
    </xf>
    <xf numFmtId="2" fontId="10" fillId="2" borderId="18" xfId="0" applyNumberFormat="1" applyFont="1" applyFill="1" applyBorder="1" applyAlignment="1">
      <alignment horizontal="center" vertical="center"/>
    </xf>
    <xf numFmtId="2" fontId="10" fillId="2" borderId="19" xfId="0" applyNumberFormat="1" applyFont="1" applyFill="1" applyBorder="1" applyAlignment="1">
      <alignment horizontal="center" vertical="center"/>
    </xf>
    <xf numFmtId="2" fontId="10" fillId="2" borderId="36" xfId="0" applyNumberFormat="1" applyFont="1" applyFill="1" applyBorder="1" applyAlignment="1">
      <alignment horizontal="center" vertical="center"/>
    </xf>
    <xf numFmtId="2" fontId="10" fillId="2" borderId="23" xfId="0" applyNumberFormat="1" applyFont="1" applyFill="1" applyBorder="1" applyAlignment="1">
      <alignment horizontal="center" vertical="center"/>
    </xf>
    <xf numFmtId="2" fontId="10" fillId="2" borderId="24" xfId="0" applyNumberFormat="1" applyFont="1" applyFill="1" applyBorder="1" applyAlignment="1">
      <alignment horizontal="center" vertical="center"/>
    </xf>
    <xf numFmtId="2" fontId="10" fillId="2" borderId="25" xfId="0" applyNumberFormat="1" applyFont="1" applyFill="1" applyBorder="1" applyAlignment="1">
      <alignment horizontal="center" vertical="center"/>
    </xf>
    <xf numFmtId="44" fontId="16" fillId="2" borderId="18" xfId="1" applyFont="1" applyFill="1" applyBorder="1" applyAlignment="1" applyProtection="1">
      <alignment horizontal="center"/>
    </xf>
    <xf numFmtId="44" fontId="16" fillId="2" borderId="19" xfId="1" applyFont="1" applyFill="1" applyBorder="1" applyAlignment="1" applyProtection="1">
      <alignment horizontal="center"/>
    </xf>
    <xf numFmtId="44" fontId="16" fillId="2" borderId="36" xfId="1" applyFont="1" applyFill="1" applyBorder="1" applyAlignment="1" applyProtection="1">
      <alignment horizontal="center"/>
    </xf>
    <xf numFmtId="165" fontId="16" fillId="2" borderId="20" xfId="0" applyNumberFormat="1" applyFont="1" applyFill="1" applyBorder="1" applyAlignment="1">
      <alignment horizontal="center"/>
    </xf>
    <xf numFmtId="165" fontId="16" fillId="2" borderId="14" xfId="0" applyNumberFormat="1" applyFont="1" applyFill="1" applyBorder="1" applyAlignment="1">
      <alignment horizontal="center"/>
    </xf>
    <xf numFmtId="0" fontId="5" fillId="2" borderId="18" xfId="3" applyFont="1" applyFill="1" applyBorder="1" applyAlignment="1" applyProtection="1">
      <alignment horizontal="center" vertical="center"/>
    </xf>
    <xf numFmtId="0" fontId="5" fillId="2" borderId="23" xfId="0" applyFont="1" applyFill="1" applyBorder="1" applyAlignment="1">
      <alignment horizontal="left" vertical="center"/>
    </xf>
    <xf numFmtId="0" fontId="5" fillId="2" borderId="24" xfId="0" applyFont="1" applyFill="1" applyBorder="1" applyAlignment="1">
      <alignment horizontal="left" vertical="center"/>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0" fontId="6" fillId="2" borderId="36" xfId="0" applyFont="1" applyFill="1" applyBorder="1" applyAlignment="1">
      <alignment horizontal="left" vertical="center"/>
    </xf>
    <xf numFmtId="0" fontId="2" fillId="2" borderId="20" xfId="0" applyFont="1" applyFill="1" applyBorder="1" applyAlignment="1"/>
    <xf numFmtId="0" fontId="0" fillId="0" borderId="20" xfId="0" applyBorder="1" applyAlignment="1"/>
    <xf numFmtId="0" fontId="0" fillId="0" borderId="14" xfId="0" applyBorder="1" applyAlignment="1"/>
    <xf numFmtId="0" fontId="3" fillId="2" borderId="37" xfId="0" applyFont="1" applyFill="1" applyBorder="1" applyAlignment="1">
      <alignment horizontal="left" vertical="center"/>
    </xf>
    <xf numFmtId="0" fontId="3" fillId="2" borderId="1" xfId="0" applyFont="1" applyFill="1" applyBorder="1" applyAlignment="1">
      <alignment horizontal="left" vertical="center"/>
    </xf>
    <xf numFmtId="0" fontId="3" fillId="2" borderId="3" xfId="0" applyFont="1" applyFill="1" applyBorder="1" applyAlignment="1">
      <alignment horizontal="left" vertical="center"/>
    </xf>
    <xf numFmtId="0" fontId="5" fillId="2" borderId="28" xfId="0" applyFont="1" applyFill="1" applyBorder="1" applyAlignment="1">
      <alignment horizontal="left" vertical="center"/>
    </xf>
    <xf numFmtId="0" fontId="5" fillId="2" borderId="11" xfId="0" applyFont="1" applyFill="1" applyBorder="1" applyAlignment="1">
      <alignment horizontal="left" vertical="center"/>
    </xf>
    <xf numFmtId="0" fontId="5" fillId="2" borderId="6" xfId="0" applyFont="1" applyFill="1" applyBorder="1" applyAlignment="1">
      <alignment horizontal="left" vertical="center"/>
    </xf>
    <xf numFmtId="0" fontId="12" fillId="2" borderId="44" xfId="0" applyFont="1" applyFill="1" applyBorder="1" applyAlignment="1">
      <alignment horizontal="left" vertical="center"/>
    </xf>
    <xf numFmtId="0" fontId="9" fillId="2" borderId="45" xfId="0" applyFont="1" applyFill="1" applyBorder="1" applyAlignment="1">
      <alignment horizontal="center"/>
    </xf>
    <xf numFmtId="0" fontId="9" fillId="2" borderId="41" xfId="0" applyFont="1" applyFill="1" applyBorder="1" applyAlignment="1">
      <alignment horizontal="center"/>
    </xf>
    <xf numFmtId="0" fontId="9" fillId="2" borderId="46" xfId="0" applyFont="1" applyFill="1" applyBorder="1" applyAlignment="1">
      <alignment horizontal="center"/>
    </xf>
    <xf numFmtId="0" fontId="13" fillId="2" borderId="17" xfId="0" applyFont="1" applyFill="1" applyBorder="1" applyAlignment="1">
      <alignment horizontal="center"/>
    </xf>
    <xf numFmtId="0" fontId="13" fillId="2" borderId="20" xfId="0" applyFont="1" applyFill="1" applyBorder="1" applyAlignment="1">
      <alignment horizontal="center"/>
    </xf>
    <xf numFmtId="0" fontId="13" fillId="2" borderId="14" xfId="0" applyFont="1" applyFill="1" applyBorder="1" applyAlignment="1">
      <alignment horizontal="center"/>
    </xf>
    <xf numFmtId="0" fontId="13" fillId="2" borderId="23" xfId="0" applyFont="1" applyFill="1" applyBorder="1" applyAlignment="1">
      <alignment horizontal="center"/>
    </xf>
    <xf numFmtId="0" fontId="13" fillId="2" borderId="24" xfId="0" applyFont="1" applyFill="1" applyBorder="1" applyAlignment="1">
      <alignment horizontal="center"/>
    </xf>
    <xf numFmtId="0" fontId="13" fillId="2" borderId="25" xfId="0" applyFont="1" applyFill="1" applyBorder="1" applyAlignment="1">
      <alignment horizontal="center"/>
    </xf>
    <xf numFmtId="0" fontId="9" fillId="2" borderId="43" xfId="0" applyFont="1" applyFill="1" applyBorder="1" applyAlignment="1">
      <alignment horizontal="left"/>
    </xf>
    <xf numFmtId="0" fontId="9" fillId="2" borderId="38" xfId="0" applyFont="1" applyFill="1" applyBorder="1" applyAlignment="1">
      <alignment horizontal="center"/>
    </xf>
    <xf numFmtId="0" fontId="9" fillId="2" borderId="39" xfId="0" applyFont="1" applyFill="1" applyBorder="1" applyAlignment="1">
      <alignment horizontal="center"/>
    </xf>
    <xf numFmtId="0" fontId="9" fillId="2" borderId="40" xfId="0" applyFont="1" applyFill="1" applyBorder="1" applyAlignment="1">
      <alignment horizontal="center"/>
    </xf>
    <xf numFmtId="0" fontId="5" fillId="2" borderId="18" xfId="0" applyFont="1" applyFill="1" applyBorder="1" applyAlignment="1">
      <alignment horizontal="center" vertical="center"/>
    </xf>
    <xf numFmtId="0" fontId="6" fillId="2" borderId="55" xfId="0" applyFont="1" applyFill="1" applyBorder="1" applyAlignment="1">
      <alignment horizontal="left"/>
    </xf>
    <xf numFmtId="0" fontId="6" fillId="2" borderId="1" xfId="0" applyFont="1" applyFill="1" applyBorder="1" applyAlignment="1">
      <alignment horizontal="left"/>
    </xf>
    <xf numFmtId="0" fontId="6" fillId="2" borderId="3" xfId="0" applyFont="1" applyFill="1" applyBorder="1" applyAlignment="1">
      <alignment horizontal="left"/>
    </xf>
    <xf numFmtId="0" fontId="6" fillId="2" borderId="47" xfId="0" applyFont="1" applyFill="1" applyBorder="1" applyAlignment="1">
      <alignment horizontal="left"/>
    </xf>
    <xf numFmtId="0" fontId="3" fillId="2" borderId="59" xfId="0" applyFont="1" applyFill="1" applyBorder="1" applyAlignment="1">
      <alignment horizontal="left"/>
    </xf>
    <xf numFmtId="0" fontId="3" fillId="2" borderId="2" xfId="0" applyFont="1" applyFill="1" applyBorder="1" applyAlignment="1">
      <alignment horizontal="left"/>
    </xf>
    <xf numFmtId="0" fontId="3" fillId="2" borderId="4" xfId="0" applyFont="1" applyFill="1" applyBorder="1" applyAlignment="1">
      <alignment horizontal="left"/>
    </xf>
    <xf numFmtId="0" fontId="3" fillId="2" borderId="60" xfId="0" applyFont="1" applyFill="1" applyBorder="1" applyAlignment="1">
      <alignment horizontal="left"/>
    </xf>
    <xf numFmtId="0" fontId="5" fillId="2" borderId="15" xfId="0" applyFont="1" applyFill="1" applyBorder="1" applyAlignment="1">
      <alignment horizontal="left" vertical="center"/>
    </xf>
    <xf numFmtId="0" fontId="5" fillId="2" borderId="13" xfId="0" applyFont="1" applyFill="1" applyBorder="1" applyAlignment="1">
      <alignment horizontal="left" vertical="center"/>
    </xf>
    <xf numFmtId="0" fontId="5" fillId="2" borderId="76" xfId="0" applyFont="1" applyFill="1" applyBorder="1" applyAlignment="1">
      <alignment horizontal="left" vertical="center"/>
    </xf>
    <xf numFmtId="0" fontId="5" fillId="2" borderId="12" xfId="0" applyFont="1" applyFill="1" applyBorder="1" applyAlignment="1">
      <alignment horizontal="left" vertical="center"/>
    </xf>
    <xf numFmtId="0" fontId="5" fillId="2" borderId="26" xfId="0" applyFont="1" applyFill="1" applyBorder="1" applyAlignment="1">
      <alignment horizontal="left"/>
    </xf>
    <xf numFmtId="0" fontId="5" fillId="2" borderId="33" xfId="0" applyFont="1" applyFill="1" applyBorder="1" applyAlignment="1">
      <alignment horizontal="left"/>
    </xf>
    <xf numFmtId="0" fontId="5" fillId="2" borderId="41" xfId="0" applyFont="1" applyFill="1" applyBorder="1" applyAlignment="1">
      <alignment horizontal="left"/>
    </xf>
    <xf numFmtId="0" fontId="5" fillId="2" borderId="46" xfId="0" applyFont="1" applyFill="1" applyBorder="1" applyAlignment="1">
      <alignment horizontal="left"/>
    </xf>
    <xf numFmtId="0" fontId="3" fillId="2" borderId="27" xfId="0" applyFont="1" applyFill="1" applyBorder="1" applyAlignment="1">
      <alignment horizontal="left" vertical="center"/>
    </xf>
    <xf numFmtId="0" fontId="3" fillId="2" borderId="34" xfId="0" applyFont="1" applyFill="1" applyBorder="1" applyAlignment="1">
      <alignment horizontal="left" vertical="center"/>
    </xf>
    <xf numFmtId="0" fontId="3" fillId="2" borderId="39" xfId="0" applyFont="1" applyFill="1" applyBorder="1" applyAlignment="1">
      <alignment horizontal="left" vertical="center"/>
    </xf>
    <xf numFmtId="0" fontId="3" fillId="2" borderId="40" xfId="0" applyFont="1" applyFill="1" applyBorder="1" applyAlignment="1">
      <alignment horizontal="left" vertical="center"/>
    </xf>
    <xf numFmtId="0" fontId="5" fillId="2" borderId="75" xfId="0" applyFont="1" applyFill="1" applyBorder="1" applyAlignment="1">
      <alignment horizontal="left" vertical="center"/>
    </xf>
    <xf numFmtId="0" fontId="5" fillId="2" borderId="62" xfId="0" applyFont="1" applyFill="1" applyBorder="1" applyAlignment="1">
      <alignment horizontal="left" vertical="center"/>
    </xf>
    <xf numFmtId="0" fontId="5" fillId="2" borderId="68" xfId="0" applyFont="1" applyFill="1" applyBorder="1" applyAlignment="1">
      <alignment horizontal="left" vertical="center"/>
    </xf>
    <xf numFmtId="0" fontId="3" fillId="2" borderId="65" xfId="0" applyFont="1" applyFill="1" applyBorder="1" applyAlignment="1">
      <alignment horizontal="left" vertical="center"/>
    </xf>
    <xf numFmtId="0" fontId="3" fillId="2" borderId="8" xfId="0" applyFont="1" applyFill="1" applyBorder="1" applyAlignment="1">
      <alignment horizontal="left" vertical="center"/>
    </xf>
    <xf numFmtId="0" fontId="3" fillId="2" borderId="66" xfId="0" applyFont="1" applyFill="1" applyBorder="1" applyAlignment="1">
      <alignment horizontal="left" vertical="center"/>
    </xf>
    <xf numFmtId="0" fontId="18" fillId="2" borderId="51" xfId="0" applyFont="1" applyFill="1" applyBorder="1" applyAlignment="1">
      <alignment horizontal="left"/>
    </xf>
    <xf numFmtId="0" fontId="18" fillId="2" borderId="24" xfId="0" applyFont="1" applyFill="1" applyBorder="1" applyAlignment="1">
      <alignment horizontal="left"/>
    </xf>
    <xf numFmtId="0" fontId="18" fillId="2" borderId="25" xfId="0" applyFont="1" applyFill="1" applyBorder="1" applyAlignment="1">
      <alignment horizontal="left"/>
    </xf>
    <xf numFmtId="0" fontId="6" fillId="2" borderId="21" xfId="0" applyFont="1" applyFill="1" applyBorder="1" applyAlignment="1">
      <alignment horizontal="left" vertical="center"/>
    </xf>
    <xf numFmtId="0" fontId="6" fillId="2" borderId="0" xfId="0" applyFont="1" applyFill="1" applyBorder="1" applyAlignment="1">
      <alignment horizontal="left" vertical="center"/>
    </xf>
    <xf numFmtId="0" fontId="6" fillId="2" borderId="22" xfId="0" applyFont="1" applyFill="1" applyBorder="1" applyAlignment="1">
      <alignment horizontal="left" vertical="center"/>
    </xf>
    <xf numFmtId="0" fontId="5" fillId="2" borderId="56" xfId="3" applyFont="1" applyFill="1" applyBorder="1" applyAlignment="1" applyProtection="1">
      <alignment horizontal="left" vertical="center"/>
    </xf>
    <xf numFmtId="0" fontId="5" fillId="2" borderId="10" xfId="3" applyFont="1" applyFill="1" applyBorder="1" applyAlignment="1" applyProtection="1">
      <alignment horizontal="left" vertical="center"/>
    </xf>
    <xf numFmtId="0" fontId="5" fillId="2" borderId="9" xfId="3" applyFont="1" applyFill="1" applyBorder="1" applyAlignment="1" applyProtection="1">
      <alignment horizontal="left" vertical="center"/>
    </xf>
    <xf numFmtId="0" fontId="5" fillId="2" borderId="8" xfId="0" applyFont="1" applyFill="1" applyBorder="1" applyAlignment="1">
      <alignment horizontal="left" vertical="center"/>
    </xf>
    <xf numFmtId="0" fontId="6" fillId="2" borderId="17" xfId="3" applyFont="1" applyFill="1" applyBorder="1" applyAlignment="1" applyProtection="1">
      <alignment horizontal="left" vertical="center"/>
    </xf>
    <xf numFmtId="0" fontId="6" fillId="2" borderId="20" xfId="3" applyFont="1" applyFill="1" applyBorder="1" applyAlignment="1" applyProtection="1">
      <alignment horizontal="left" vertical="center"/>
    </xf>
    <xf numFmtId="0" fontId="6" fillId="2" borderId="14" xfId="3" applyFont="1" applyFill="1" applyBorder="1" applyAlignment="1" applyProtection="1">
      <alignment horizontal="left" vertical="center"/>
    </xf>
    <xf numFmtId="0" fontId="5" fillId="2" borderId="65" xfId="0" applyFont="1" applyFill="1" applyBorder="1" applyAlignment="1">
      <alignment horizontal="left" vertical="center"/>
    </xf>
    <xf numFmtId="0" fontId="5" fillId="2" borderId="66" xfId="0" applyFont="1" applyFill="1" applyBorder="1" applyAlignment="1">
      <alignment horizontal="left" vertical="center"/>
    </xf>
    <xf numFmtId="0" fontId="5" fillId="2" borderId="58" xfId="0" applyFont="1" applyFill="1" applyBorder="1" applyAlignment="1">
      <alignment horizontal="left" vertical="center"/>
    </xf>
    <xf numFmtId="0" fontId="5" fillId="2" borderId="2" xfId="0" applyFont="1" applyFill="1" applyBorder="1" applyAlignment="1">
      <alignment horizontal="left" vertical="center"/>
    </xf>
    <xf numFmtId="0" fontId="5" fillId="2" borderId="4" xfId="0" applyFont="1" applyFill="1" applyBorder="1" applyAlignment="1">
      <alignment horizontal="left" vertical="center"/>
    </xf>
    <xf numFmtId="0" fontId="5" fillId="2" borderId="60" xfId="0" applyFont="1" applyFill="1" applyBorder="1" applyAlignment="1">
      <alignment horizontal="left" vertical="center"/>
    </xf>
    <xf numFmtId="0" fontId="5" fillId="2" borderId="27" xfId="0" applyFont="1" applyFill="1" applyBorder="1" applyAlignment="1">
      <alignment horizontal="left"/>
    </xf>
    <xf numFmtId="0" fontId="5" fillId="2" borderId="34" xfId="0" applyFont="1" applyFill="1" applyBorder="1" applyAlignment="1">
      <alignment horizontal="left"/>
    </xf>
    <xf numFmtId="0" fontId="5" fillId="2" borderId="40" xfId="0" applyFont="1" applyFill="1" applyBorder="1" applyAlignment="1">
      <alignment horizontal="left"/>
    </xf>
    <xf numFmtId="0" fontId="3" fillId="2" borderId="32" xfId="0" applyFont="1" applyFill="1" applyBorder="1" applyAlignment="1">
      <alignment horizontal="left" vertical="center"/>
    </xf>
    <xf numFmtId="0" fontId="3" fillId="2" borderId="43" xfId="0" applyFont="1" applyFill="1" applyBorder="1" applyAlignment="1">
      <alignment horizontal="left" vertical="center"/>
    </xf>
    <xf numFmtId="0" fontId="3" fillId="2" borderId="67" xfId="0" applyFont="1" applyFill="1" applyBorder="1" applyAlignment="1">
      <alignment horizontal="left" vertical="center"/>
    </xf>
    <xf numFmtId="2" fontId="3" fillId="2" borderId="34" xfId="0" applyNumberFormat="1" applyFont="1" applyFill="1" applyBorder="1" applyAlignment="1">
      <alignment horizontal="left"/>
    </xf>
    <xf numFmtId="2" fontId="3" fillId="2" borderId="39" xfId="0" applyNumberFormat="1" applyFont="1" applyFill="1" applyBorder="1" applyAlignment="1">
      <alignment horizontal="left"/>
    </xf>
    <xf numFmtId="2" fontId="3" fillId="2" borderId="40" xfId="0" applyNumberFormat="1" applyFont="1" applyFill="1" applyBorder="1" applyAlignment="1">
      <alignment horizontal="left"/>
    </xf>
    <xf numFmtId="44" fontId="16" fillId="2" borderId="18" xfId="1" applyFont="1" applyFill="1" applyBorder="1" applyAlignment="1">
      <alignment horizontal="right"/>
    </xf>
    <xf numFmtId="44" fontId="16" fillId="2" borderId="19" xfId="1" applyFont="1" applyFill="1" applyBorder="1" applyAlignment="1">
      <alignment horizontal="right"/>
    </xf>
    <xf numFmtId="44" fontId="16" fillId="2" borderId="36" xfId="1" applyFont="1" applyFill="1" applyBorder="1" applyAlignment="1">
      <alignment horizontal="right"/>
    </xf>
    <xf numFmtId="0" fontId="5" fillId="2" borderId="37" xfId="0" applyFont="1" applyFill="1" applyBorder="1" applyAlignment="1">
      <alignment horizontal="left"/>
    </xf>
    <xf numFmtId="0" fontId="5" fillId="2" borderId="1" xfId="0" applyFont="1" applyFill="1" applyBorder="1" applyAlignment="1">
      <alignment horizontal="left"/>
    </xf>
    <xf numFmtId="0" fontId="5" fillId="2" borderId="3" xfId="0" applyFont="1" applyFill="1" applyBorder="1" applyAlignment="1">
      <alignment horizontal="left"/>
    </xf>
    <xf numFmtId="0" fontId="5" fillId="2" borderId="47" xfId="0" applyFont="1" applyFill="1" applyBorder="1" applyAlignment="1">
      <alignment horizontal="left"/>
    </xf>
    <xf numFmtId="0" fontId="5" fillId="2" borderId="1" xfId="0" applyFont="1" applyFill="1" applyBorder="1" applyAlignment="1">
      <alignment horizontal="left" vertical="center"/>
    </xf>
    <xf numFmtId="0" fontId="5" fillId="2" borderId="9" xfId="0" applyFont="1" applyFill="1" applyBorder="1" applyAlignment="1">
      <alignment horizontal="left" vertical="center"/>
    </xf>
    <xf numFmtId="0" fontId="5" fillId="2" borderId="63" xfId="0" applyFont="1" applyFill="1" applyBorder="1" applyAlignment="1">
      <alignment horizontal="left" vertical="center"/>
    </xf>
    <xf numFmtId="0" fontId="5" fillId="2" borderId="44" xfId="0" applyFont="1" applyFill="1" applyBorder="1" applyAlignment="1">
      <alignment horizontal="left" vertical="center"/>
    </xf>
    <xf numFmtId="0" fontId="5" fillId="2" borderId="64" xfId="0" applyFont="1" applyFill="1" applyBorder="1" applyAlignment="1">
      <alignment horizontal="left" vertical="center"/>
    </xf>
    <xf numFmtId="0" fontId="5" fillId="2" borderId="20" xfId="0" applyFont="1" applyFill="1" applyBorder="1" applyAlignment="1">
      <alignment horizontal="left" vertical="center"/>
    </xf>
    <xf numFmtId="0" fontId="5" fillId="2" borderId="14" xfId="0" applyFont="1" applyFill="1" applyBorder="1" applyAlignment="1">
      <alignment horizontal="left" vertical="center"/>
    </xf>
    <xf numFmtId="0" fontId="5" fillId="2" borderId="32" xfId="0" applyFont="1" applyFill="1" applyBorder="1" applyAlignment="1">
      <alignment horizontal="left" vertical="center"/>
    </xf>
    <xf numFmtId="0" fontId="5" fillId="2" borderId="43" xfId="0" applyFont="1" applyFill="1" applyBorder="1" applyAlignment="1">
      <alignment horizontal="left" vertical="center"/>
    </xf>
    <xf numFmtId="0" fontId="5" fillId="2" borderId="67" xfId="0" applyFont="1" applyFill="1" applyBorder="1" applyAlignment="1">
      <alignment horizontal="left" vertical="center"/>
    </xf>
    <xf numFmtId="0" fontId="6" fillId="2" borderId="8" xfId="0" applyFont="1" applyFill="1" applyBorder="1" applyAlignment="1">
      <alignment horizontal="center" vertical="center"/>
    </xf>
    <xf numFmtId="0" fontId="6" fillId="2" borderId="66" xfId="0" applyFont="1" applyFill="1" applyBorder="1" applyAlignment="1">
      <alignment horizontal="center" vertical="center"/>
    </xf>
    <xf numFmtId="0" fontId="10" fillId="2" borderId="31" xfId="0" applyFont="1" applyFill="1" applyBorder="1" applyAlignment="1">
      <alignment horizontal="left" vertical="center"/>
    </xf>
    <xf numFmtId="0" fontId="10" fillId="2" borderId="10" xfId="0" applyFont="1" applyFill="1" applyBorder="1" applyAlignment="1">
      <alignment horizontal="left" vertical="center"/>
    </xf>
    <xf numFmtId="0" fontId="3" fillId="2" borderId="2" xfId="0" applyFont="1" applyFill="1" applyBorder="1" applyAlignment="1">
      <alignment horizontal="left" vertical="center"/>
    </xf>
    <xf numFmtId="0" fontId="3" fillId="2" borderId="32" xfId="0" applyFont="1" applyFill="1" applyBorder="1" applyAlignment="1">
      <alignment horizontal="left"/>
    </xf>
    <xf numFmtId="0" fontId="3" fillId="2" borderId="43" xfId="0" applyFont="1" applyFill="1" applyBorder="1" applyAlignment="1">
      <alignment horizontal="left"/>
    </xf>
    <xf numFmtId="0" fontId="3" fillId="2" borderId="67" xfId="0" applyFont="1" applyFill="1" applyBorder="1" applyAlignment="1">
      <alignment horizontal="left"/>
    </xf>
    <xf numFmtId="0" fontId="5" fillId="2" borderId="17" xfId="0" applyFont="1" applyFill="1" applyBorder="1" applyAlignment="1">
      <alignment horizontal="left" vertical="center"/>
    </xf>
    <xf numFmtId="0" fontId="43" fillId="2" borderId="18" xfId="0" applyFont="1" applyFill="1" applyBorder="1" applyAlignment="1">
      <alignment horizontal="left" vertical="center"/>
    </xf>
    <xf numFmtId="0" fontId="33" fillId="0" borderId="19" xfId="0" applyFont="1" applyBorder="1" applyAlignment="1">
      <alignment horizontal="left" vertical="center"/>
    </xf>
    <xf numFmtId="0" fontId="33" fillId="0" borderId="36" xfId="0" applyFont="1" applyBorder="1" applyAlignment="1">
      <alignment horizontal="left" vertical="center"/>
    </xf>
    <xf numFmtId="0" fontId="6" fillId="2" borderId="18" xfId="3" applyFont="1" applyFill="1" applyBorder="1" applyAlignment="1" applyProtection="1">
      <alignment horizontal="left" vertical="center"/>
    </xf>
    <xf numFmtId="0" fontId="6" fillId="2" borderId="19" xfId="3" applyFont="1" applyFill="1" applyBorder="1" applyAlignment="1" applyProtection="1">
      <alignment horizontal="left" vertical="center"/>
    </xf>
    <xf numFmtId="0" fontId="6" fillId="2" borderId="36" xfId="3" applyFont="1" applyFill="1" applyBorder="1" applyAlignment="1" applyProtection="1">
      <alignment horizontal="left" vertical="center"/>
    </xf>
    <xf numFmtId="0" fontId="5" fillId="2" borderId="63" xfId="3" applyFont="1" applyFill="1" applyBorder="1" applyAlignment="1" applyProtection="1">
      <alignment horizontal="left" vertical="center"/>
    </xf>
    <xf numFmtId="0" fontId="5" fillId="2" borderId="44" xfId="3" applyFont="1" applyFill="1" applyBorder="1" applyAlignment="1" applyProtection="1">
      <alignment horizontal="left" vertical="center"/>
    </xf>
    <xf numFmtId="0" fontId="5" fillId="2" borderId="64" xfId="3" applyFont="1" applyFill="1" applyBorder="1" applyAlignment="1" applyProtection="1">
      <alignment horizontal="left" vertical="center"/>
    </xf>
    <xf numFmtId="2" fontId="3" fillId="2" borderId="75" xfId="0" applyNumberFormat="1" applyFont="1" applyFill="1" applyBorder="1" applyAlignment="1">
      <alignment horizontal="left"/>
    </xf>
    <xf numFmtId="2" fontId="3" fillId="2" borderId="62" xfId="0" applyNumberFormat="1" applyFont="1" applyFill="1" applyBorder="1" applyAlignment="1">
      <alignment horizontal="left"/>
    </xf>
    <xf numFmtId="2" fontId="3" fillId="2" borderId="68" xfId="0" applyNumberFormat="1" applyFont="1" applyFill="1" applyBorder="1" applyAlignment="1">
      <alignment horizontal="left"/>
    </xf>
    <xf numFmtId="0" fontId="5" fillId="2" borderId="75" xfId="3" applyFont="1" applyFill="1" applyBorder="1" applyAlignment="1" applyProtection="1">
      <alignment horizontal="left" vertical="center"/>
    </xf>
    <xf numFmtId="0" fontId="5" fillId="2" borderId="62" xfId="3" applyFont="1" applyFill="1" applyBorder="1" applyAlignment="1" applyProtection="1">
      <alignment horizontal="left" vertical="center"/>
    </xf>
    <xf numFmtId="0" fontId="5" fillId="2" borderId="68" xfId="3" applyFont="1" applyFill="1" applyBorder="1" applyAlignment="1" applyProtection="1">
      <alignment horizontal="left" vertical="center"/>
    </xf>
    <xf numFmtId="2" fontId="3" fillId="2" borderId="32" xfId="0" applyNumberFormat="1" applyFont="1" applyFill="1" applyBorder="1" applyAlignment="1">
      <alignment horizontal="left"/>
    </xf>
    <xf numFmtId="2" fontId="3" fillId="2" borderId="43" xfId="0" applyNumberFormat="1" applyFont="1" applyFill="1" applyBorder="1" applyAlignment="1">
      <alignment horizontal="left"/>
    </xf>
    <xf numFmtId="2" fontId="3" fillId="2" borderId="67" xfId="0" applyNumberFormat="1" applyFont="1" applyFill="1" applyBorder="1" applyAlignment="1">
      <alignment horizontal="left"/>
    </xf>
    <xf numFmtId="0" fontId="0" fillId="2" borderId="19" xfId="0" applyFill="1" applyBorder="1" applyAlignment="1">
      <alignment horizontal="left" vertical="center"/>
    </xf>
    <xf numFmtId="0" fontId="0" fillId="2" borderId="36" xfId="0" applyFill="1" applyBorder="1" applyAlignment="1">
      <alignment horizontal="left" vertical="center"/>
    </xf>
    <xf numFmtId="0" fontId="0" fillId="0" borderId="19" xfId="0" applyBorder="1" applyAlignment="1">
      <alignment horizontal="center" vertical="center"/>
    </xf>
    <xf numFmtId="0" fontId="0" fillId="0" borderId="36" xfId="0" applyBorder="1" applyAlignment="1">
      <alignment horizontal="center" vertical="center"/>
    </xf>
    <xf numFmtId="0" fontId="5" fillId="2" borderId="77" xfId="3" applyFont="1" applyFill="1" applyBorder="1" applyAlignment="1">
      <alignment horizontal="left"/>
    </xf>
    <xf numFmtId="0" fontId="5" fillId="2" borderId="71" xfId="3" applyFont="1" applyFill="1" applyBorder="1" applyAlignment="1">
      <alignment horizontal="left"/>
    </xf>
    <xf numFmtId="0" fontId="5" fillId="2" borderId="78" xfId="3" applyFont="1" applyFill="1" applyBorder="1" applyAlignment="1">
      <alignment horizontal="left"/>
    </xf>
    <xf numFmtId="0" fontId="5" fillId="2" borderId="32" xfId="3" applyFont="1" applyFill="1" applyBorder="1" applyAlignment="1">
      <alignment horizontal="left"/>
    </xf>
    <xf numFmtId="0" fontId="5" fillId="2" borderId="43" xfId="3" applyFont="1" applyFill="1" applyBorder="1" applyAlignment="1">
      <alignment horizontal="left"/>
    </xf>
    <xf numFmtId="0" fontId="5" fillId="2" borderId="67" xfId="3" applyFont="1" applyFill="1" applyBorder="1" applyAlignment="1">
      <alignment horizontal="left"/>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14" xfId="0" applyFont="1" applyFill="1" applyBorder="1" applyAlignment="1">
      <alignment horizontal="center" vertical="center"/>
    </xf>
    <xf numFmtId="0" fontId="5" fillId="2" borderId="32" xfId="3" applyFont="1" applyFill="1" applyBorder="1" applyAlignment="1" applyProtection="1">
      <alignment horizontal="left" vertical="center"/>
    </xf>
    <xf numFmtId="0" fontId="5" fillId="2" borderId="43" xfId="3" applyFont="1" applyFill="1" applyBorder="1" applyAlignment="1" applyProtection="1">
      <alignment horizontal="left" vertical="center"/>
    </xf>
    <xf numFmtId="0" fontId="5" fillId="2" borderId="67" xfId="3" applyFont="1" applyFill="1" applyBorder="1" applyAlignment="1" applyProtection="1">
      <alignment horizontal="left" vertical="center"/>
    </xf>
    <xf numFmtId="0" fontId="24" fillId="2" borderId="71" xfId="0" applyFont="1" applyFill="1" applyBorder="1" applyAlignment="1">
      <alignment horizontal="left" vertical="center"/>
    </xf>
    <xf numFmtId="0" fontId="24" fillId="2" borderId="56" xfId="0" applyFont="1" applyFill="1" applyBorder="1" applyAlignment="1">
      <alignment horizontal="left" vertical="center"/>
    </xf>
    <xf numFmtId="0" fontId="4" fillId="2" borderId="62" xfId="0" applyFont="1" applyFill="1" applyBorder="1" applyAlignment="1">
      <alignment horizontal="left" vertical="center"/>
    </xf>
    <xf numFmtId="0" fontId="4" fillId="2" borderId="55" xfId="0" applyFont="1" applyFill="1" applyBorder="1" applyAlignment="1">
      <alignment horizontal="left" vertical="center"/>
    </xf>
    <xf numFmtId="2" fontId="3" fillId="2" borderId="1" xfId="0" applyNumberFormat="1" applyFont="1" applyFill="1" applyBorder="1" applyAlignment="1">
      <alignment horizontal="left"/>
    </xf>
    <xf numFmtId="0" fontId="3" fillId="2" borderId="8" xfId="0" applyFont="1" applyFill="1" applyBorder="1" applyAlignment="1">
      <alignment horizontal="left"/>
    </xf>
    <xf numFmtId="44" fontId="16" fillId="2" borderId="18" xfId="1" applyFont="1" applyFill="1" applyBorder="1" applyAlignment="1">
      <alignment horizontal="center"/>
    </xf>
    <xf numFmtId="44" fontId="16" fillId="2" borderId="19" xfId="1" applyFont="1" applyFill="1" applyBorder="1" applyAlignment="1">
      <alignment horizontal="center"/>
    </xf>
    <xf numFmtId="44" fontId="16" fillId="2" borderId="36" xfId="1" applyFont="1" applyFill="1" applyBorder="1" applyAlignment="1">
      <alignment horizontal="center"/>
    </xf>
    <xf numFmtId="0" fontId="5" fillId="2" borderId="63" xfId="3" applyFont="1" applyFill="1" applyBorder="1" applyAlignment="1">
      <alignment horizontal="left"/>
    </xf>
    <xf numFmtId="0" fontId="5" fillId="2" borderId="44" xfId="3" applyFont="1" applyFill="1" applyBorder="1" applyAlignment="1">
      <alignment horizontal="left"/>
    </xf>
    <xf numFmtId="0" fontId="5" fillId="2" borderId="64" xfId="3" applyFont="1" applyFill="1" applyBorder="1" applyAlignment="1">
      <alignment horizontal="left"/>
    </xf>
    <xf numFmtId="2" fontId="10" fillId="2" borderId="18" xfId="0" applyNumberFormat="1" applyFont="1" applyFill="1" applyBorder="1" applyAlignment="1" applyProtection="1">
      <alignment horizontal="center" vertical="center"/>
      <protection locked="0"/>
    </xf>
    <xf numFmtId="2" fontId="10" fillId="2" borderId="19" xfId="0" applyNumberFormat="1" applyFont="1" applyFill="1" applyBorder="1" applyAlignment="1" applyProtection="1">
      <alignment horizontal="center" vertical="center"/>
      <protection locked="0"/>
    </xf>
    <xf numFmtId="2" fontId="10" fillId="2" borderId="36" xfId="0" applyNumberFormat="1" applyFont="1" applyFill="1" applyBorder="1" applyAlignment="1" applyProtection="1">
      <alignment horizontal="center" vertical="center"/>
      <protection locked="0"/>
    </xf>
    <xf numFmtId="49" fontId="5" fillId="2" borderId="32" xfId="0" applyNumberFormat="1" applyFont="1" applyFill="1" applyBorder="1" applyAlignment="1">
      <alignment horizontal="left" vertical="center"/>
    </xf>
    <xf numFmtId="49" fontId="5" fillId="2" borderId="43" xfId="0" applyNumberFormat="1" applyFont="1" applyFill="1" applyBorder="1" applyAlignment="1">
      <alignment horizontal="left" vertical="center"/>
    </xf>
    <xf numFmtId="49" fontId="5" fillId="2" borderId="67" xfId="0" applyNumberFormat="1" applyFont="1" applyFill="1" applyBorder="1" applyAlignment="1">
      <alignment horizontal="left" vertical="center"/>
    </xf>
    <xf numFmtId="0" fontId="5" fillId="2" borderId="63" xfId="3" applyFont="1" applyFill="1" applyBorder="1" applyAlignment="1" applyProtection="1">
      <alignment horizontal="left"/>
    </xf>
    <xf numFmtId="0" fontId="5" fillId="2" borderId="44" xfId="3" applyFont="1" applyFill="1" applyBorder="1" applyAlignment="1" applyProtection="1">
      <alignment horizontal="left"/>
    </xf>
    <xf numFmtId="0" fontId="5" fillId="2" borderId="64" xfId="3" applyFont="1" applyFill="1" applyBorder="1" applyAlignment="1" applyProtection="1">
      <alignment horizontal="left"/>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49" fontId="6" fillId="2" borderId="18" xfId="0" applyNumberFormat="1" applyFont="1" applyFill="1" applyBorder="1" applyAlignment="1">
      <alignment horizontal="left" vertical="center"/>
    </xf>
    <xf numFmtId="49" fontId="6" fillId="2" borderId="19" xfId="0" applyNumberFormat="1" applyFont="1" applyFill="1" applyBorder="1" applyAlignment="1">
      <alignment horizontal="left" vertical="center"/>
    </xf>
    <xf numFmtId="49" fontId="6" fillId="2" borderId="36" xfId="0" applyNumberFormat="1" applyFont="1" applyFill="1" applyBorder="1" applyAlignment="1">
      <alignment horizontal="left" vertical="center"/>
    </xf>
    <xf numFmtId="0" fontId="0" fillId="0" borderId="20" xfId="0" applyBorder="1" applyAlignment="1">
      <alignment horizontal="center" vertical="center"/>
    </xf>
    <xf numFmtId="0" fontId="0" fillId="0" borderId="14" xfId="0" applyBorder="1" applyAlignment="1">
      <alignment horizontal="center" vertical="center"/>
    </xf>
    <xf numFmtId="0" fontId="0" fillId="0" borderId="24" xfId="0" applyBorder="1" applyAlignment="1">
      <alignment horizontal="center"/>
    </xf>
    <xf numFmtId="0" fontId="0" fillId="0" borderId="25" xfId="0" applyBorder="1" applyAlignment="1">
      <alignment horizontal="center"/>
    </xf>
    <xf numFmtId="0" fontId="5" fillId="2" borderId="17" xfId="0" applyFont="1" applyFill="1" applyBorder="1" applyAlignment="1">
      <alignment horizontal="center" vertical="top"/>
    </xf>
    <xf numFmtId="0" fontId="5" fillId="2" borderId="20" xfId="0" applyFont="1" applyFill="1" applyBorder="1" applyAlignment="1">
      <alignment horizontal="center" vertical="top"/>
    </xf>
    <xf numFmtId="0" fontId="5" fillId="2" borderId="14" xfId="0" applyFont="1" applyFill="1" applyBorder="1" applyAlignment="1">
      <alignment horizontal="center" vertical="top"/>
    </xf>
    <xf numFmtId="0" fontId="5" fillId="2" borderId="21" xfId="0" applyFont="1" applyFill="1" applyBorder="1" applyAlignment="1">
      <alignment horizontal="center" vertical="top"/>
    </xf>
    <xf numFmtId="0" fontId="5" fillId="2" borderId="0" xfId="0" applyFont="1" applyFill="1" applyBorder="1" applyAlignment="1">
      <alignment horizontal="center" vertical="top"/>
    </xf>
    <xf numFmtId="0" fontId="5" fillId="2" borderId="22" xfId="0" applyFont="1" applyFill="1" applyBorder="1" applyAlignment="1">
      <alignment horizontal="center" vertical="top"/>
    </xf>
    <xf numFmtId="0" fontId="5" fillId="2" borderId="23" xfId="0" applyFont="1" applyFill="1" applyBorder="1" applyAlignment="1">
      <alignment horizontal="center" vertical="top"/>
    </xf>
    <xf numFmtId="0" fontId="5" fillId="2" borderId="24" xfId="0" applyFont="1" applyFill="1" applyBorder="1" applyAlignment="1">
      <alignment horizontal="center" vertical="top"/>
    </xf>
    <xf numFmtId="0" fontId="5" fillId="2" borderId="25" xfId="0" applyFont="1" applyFill="1" applyBorder="1" applyAlignment="1">
      <alignment horizontal="center" vertical="top"/>
    </xf>
    <xf numFmtId="0" fontId="3" fillId="2" borderId="65" xfId="0" applyFont="1" applyFill="1" applyBorder="1" applyAlignment="1">
      <alignment horizontal="left"/>
    </xf>
    <xf numFmtId="0" fontId="3" fillId="2" borderId="66" xfId="0" applyFont="1" applyFill="1" applyBorder="1" applyAlignment="1">
      <alignment horizontal="left"/>
    </xf>
    <xf numFmtId="0" fontId="5" fillId="2" borderId="18" xfId="3" applyFont="1" applyFill="1" applyBorder="1" applyAlignment="1">
      <alignment horizontal="left"/>
    </xf>
    <xf numFmtId="0" fontId="5" fillId="2" borderId="19" xfId="3" applyFont="1" applyFill="1" applyBorder="1" applyAlignment="1">
      <alignment horizontal="left"/>
    </xf>
    <xf numFmtId="0" fontId="5" fillId="2" borderId="2" xfId="0" applyFont="1" applyFill="1" applyBorder="1" applyAlignment="1">
      <alignment horizontal="center"/>
    </xf>
    <xf numFmtId="0" fontId="5" fillId="2" borderId="60" xfId="0" applyFont="1" applyFill="1" applyBorder="1" applyAlignment="1">
      <alignment horizontal="center"/>
    </xf>
    <xf numFmtId="0" fontId="5" fillId="2" borderId="3"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68" xfId="0" applyFont="1" applyFill="1" applyBorder="1" applyAlignment="1">
      <alignment horizontal="center" vertical="center"/>
    </xf>
    <xf numFmtId="0" fontId="5" fillId="2" borderId="55" xfId="0" applyFont="1" applyFill="1" applyBorder="1" applyAlignment="1">
      <alignment horizontal="left" vertical="center"/>
    </xf>
    <xf numFmtId="0" fontId="6" fillId="2" borderId="23" xfId="3" applyFont="1" applyFill="1" applyBorder="1" applyAlignment="1" applyProtection="1">
      <alignment horizontal="left" vertical="center"/>
    </xf>
    <xf numFmtId="0" fontId="6" fillId="2" borderId="24" xfId="3" applyFont="1" applyFill="1" applyBorder="1" applyAlignment="1" applyProtection="1">
      <alignment horizontal="left" vertical="center"/>
    </xf>
    <xf numFmtId="0" fontId="6" fillId="2" borderId="25" xfId="3" applyFont="1" applyFill="1" applyBorder="1" applyAlignment="1" applyProtection="1">
      <alignment horizontal="left" vertical="center"/>
    </xf>
    <xf numFmtId="0" fontId="5" fillId="2" borderId="8" xfId="0" applyFont="1" applyFill="1" applyBorder="1" applyAlignment="1">
      <alignment horizontal="left"/>
    </xf>
    <xf numFmtId="0" fontId="5" fillId="2" borderId="59" xfId="0" applyFont="1" applyFill="1" applyBorder="1" applyAlignment="1">
      <alignment horizontal="left"/>
    </xf>
    <xf numFmtId="0" fontId="5" fillId="2" borderId="26" xfId="0" applyFont="1" applyFill="1" applyBorder="1" applyAlignment="1">
      <alignment horizontal="left" vertical="center"/>
    </xf>
    <xf numFmtId="0" fontId="5" fillId="2" borderId="33" xfId="0" applyFont="1" applyFill="1" applyBorder="1" applyAlignment="1">
      <alignment horizontal="left" vertical="center"/>
    </xf>
    <xf numFmtId="0" fontId="5" fillId="2" borderId="41" xfId="0" applyFont="1" applyFill="1" applyBorder="1" applyAlignment="1">
      <alignment horizontal="left" vertical="center"/>
    </xf>
    <xf numFmtId="0" fontId="5" fillId="2" borderId="46" xfId="0" applyFont="1" applyFill="1" applyBorder="1" applyAlignment="1">
      <alignment horizontal="left" vertical="center"/>
    </xf>
    <xf numFmtId="0" fontId="0" fillId="0" borderId="44" xfId="0" applyFont="1" applyBorder="1" applyAlignment="1">
      <alignment horizontal="left" vertical="center"/>
    </xf>
    <xf numFmtId="0" fontId="0" fillId="0" borderId="64" xfId="0" applyFont="1" applyBorder="1" applyAlignment="1">
      <alignment horizontal="left" vertical="center"/>
    </xf>
    <xf numFmtId="0" fontId="25" fillId="2" borderId="63" xfId="0" applyFont="1" applyFill="1" applyBorder="1" applyAlignment="1">
      <alignment horizontal="left" vertical="center"/>
    </xf>
    <xf numFmtId="0" fontId="25" fillId="2" borderId="44" xfId="0" applyFont="1" applyFill="1" applyBorder="1" applyAlignment="1">
      <alignment horizontal="left" vertical="center"/>
    </xf>
    <xf numFmtId="0" fontId="25" fillId="2" borderId="64" xfId="0" applyFont="1" applyFill="1" applyBorder="1" applyAlignment="1">
      <alignment horizontal="left" vertical="center"/>
    </xf>
    <xf numFmtId="2" fontId="5" fillId="2" borderId="27" xfId="0" applyNumberFormat="1" applyFont="1" applyFill="1" applyBorder="1" applyAlignment="1">
      <alignment horizontal="left"/>
    </xf>
    <xf numFmtId="2" fontId="5" fillId="2" borderId="34" xfId="0" applyNumberFormat="1" applyFont="1" applyFill="1" applyBorder="1" applyAlignment="1">
      <alignment horizontal="left"/>
    </xf>
    <xf numFmtId="2" fontId="5" fillId="2" borderId="39" xfId="0" applyNumberFormat="1" applyFont="1" applyFill="1" applyBorder="1" applyAlignment="1">
      <alignment horizontal="left"/>
    </xf>
    <xf numFmtId="2" fontId="5" fillId="2" borderId="40" xfId="0" applyNumberFormat="1" applyFont="1" applyFill="1" applyBorder="1" applyAlignment="1">
      <alignment horizontal="left"/>
    </xf>
    <xf numFmtId="0" fontId="5" fillId="2" borderId="32" xfId="0" applyFont="1" applyFill="1" applyBorder="1" applyAlignment="1">
      <alignment vertical="center"/>
    </xf>
    <xf numFmtId="0" fontId="5" fillId="2" borderId="43" xfId="0" applyFont="1" applyFill="1" applyBorder="1" applyAlignment="1">
      <alignment vertical="center"/>
    </xf>
    <xf numFmtId="0" fontId="5" fillId="2" borderId="67" xfId="0" applyFont="1" applyFill="1" applyBorder="1" applyAlignment="1">
      <alignment vertical="center"/>
    </xf>
    <xf numFmtId="0" fontId="26" fillId="2" borderId="75" xfId="0" applyFont="1" applyFill="1" applyBorder="1" applyAlignment="1">
      <alignment horizontal="left" vertical="center"/>
    </xf>
    <xf numFmtId="0" fontId="26" fillId="2" borderId="62" xfId="0" applyFont="1" applyFill="1" applyBorder="1" applyAlignment="1">
      <alignment horizontal="left" vertical="center"/>
    </xf>
    <xf numFmtId="0" fontId="26" fillId="2" borderId="68" xfId="0" applyFont="1" applyFill="1" applyBorder="1" applyAlignment="1">
      <alignment horizontal="left" vertical="center"/>
    </xf>
    <xf numFmtId="2" fontId="27" fillId="2" borderId="32" xfId="0" applyNumberFormat="1" applyFont="1" applyFill="1" applyBorder="1" applyAlignment="1">
      <alignment horizontal="left"/>
    </xf>
    <xf numFmtId="2" fontId="27" fillId="2" borderId="43" xfId="0" applyNumberFormat="1" applyFont="1" applyFill="1" applyBorder="1" applyAlignment="1">
      <alignment horizontal="left"/>
    </xf>
    <xf numFmtId="2" fontId="27" fillId="2" borderId="67" xfId="0" applyNumberFormat="1" applyFont="1" applyFill="1" applyBorder="1" applyAlignment="1">
      <alignment horizontal="left"/>
    </xf>
    <xf numFmtId="0" fontId="6" fillId="2" borderId="4" xfId="0" applyFont="1" applyFill="1" applyBorder="1" applyAlignment="1">
      <alignment horizontal="left" vertical="center"/>
    </xf>
    <xf numFmtId="0" fontId="6" fillId="2" borderId="8" xfId="0" applyFont="1" applyFill="1" applyBorder="1" applyAlignment="1">
      <alignment horizontal="left" vertical="center"/>
    </xf>
    <xf numFmtId="165" fontId="16" fillId="2" borderId="19" xfId="0" applyNumberFormat="1" applyFont="1" applyFill="1" applyBorder="1" applyAlignment="1">
      <alignment horizontal="center"/>
    </xf>
    <xf numFmtId="165" fontId="16" fillId="2" borderId="36" xfId="0" applyNumberFormat="1" applyFont="1" applyFill="1" applyBorder="1" applyAlignment="1">
      <alignment horizontal="center"/>
    </xf>
    <xf numFmtId="0" fontId="5" fillId="2" borderId="18" xfId="0" applyFont="1" applyFill="1" applyBorder="1" applyAlignment="1">
      <alignment horizontal="left" vertical="center"/>
    </xf>
    <xf numFmtId="0" fontId="5" fillId="2" borderId="19" xfId="0" applyFont="1" applyFill="1" applyBorder="1" applyAlignment="1">
      <alignment horizontal="left" vertical="center"/>
    </xf>
    <xf numFmtId="0" fontId="5" fillId="2" borderId="36" xfId="0" applyFont="1" applyFill="1" applyBorder="1" applyAlignment="1">
      <alignment horizontal="left" vertical="center"/>
    </xf>
    <xf numFmtId="2" fontId="6" fillId="2" borderId="18" xfId="0" applyNumberFormat="1" applyFont="1" applyFill="1" applyBorder="1" applyAlignment="1">
      <alignment horizontal="left"/>
    </xf>
    <xf numFmtId="2" fontId="6" fillId="2" borderId="19" xfId="0" applyNumberFormat="1" applyFont="1" applyFill="1" applyBorder="1" applyAlignment="1">
      <alignment horizontal="left"/>
    </xf>
    <xf numFmtId="2" fontId="6" fillId="2" borderId="36" xfId="0" applyNumberFormat="1" applyFont="1" applyFill="1" applyBorder="1" applyAlignment="1">
      <alignment horizontal="left"/>
    </xf>
    <xf numFmtId="0" fontId="18" fillId="2" borderId="18" xfId="0" applyFont="1" applyFill="1" applyBorder="1" applyAlignment="1">
      <alignment horizontal="left" vertical="center"/>
    </xf>
    <xf numFmtId="0" fontId="18" fillId="2" borderId="19" xfId="0" applyFont="1" applyFill="1" applyBorder="1" applyAlignment="1">
      <alignment horizontal="left" vertical="center"/>
    </xf>
    <xf numFmtId="0" fontId="18" fillId="2" borderId="36" xfId="0" applyFont="1" applyFill="1" applyBorder="1" applyAlignment="1">
      <alignment horizontal="left" vertical="center"/>
    </xf>
    <xf numFmtId="0" fontId="5" fillId="2" borderId="45" xfId="0" applyFont="1" applyFill="1" applyBorder="1" applyAlignment="1">
      <alignment horizontal="left" vertical="center"/>
    </xf>
    <xf numFmtId="0" fontId="3" fillId="2" borderId="59" xfId="0" applyFont="1" applyFill="1" applyBorder="1" applyAlignment="1">
      <alignment horizontal="left" vertical="center"/>
    </xf>
    <xf numFmtId="0" fontId="5" fillId="2" borderId="3" xfId="3" applyFont="1" applyFill="1" applyBorder="1" applyAlignment="1" applyProtection="1">
      <alignment horizontal="left" vertical="center"/>
    </xf>
    <xf numFmtId="0" fontId="5" fillId="2" borderId="55" xfId="3" applyFont="1" applyFill="1" applyBorder="1" applyAlignment="1" applyProtection="1">
      <alignment horizontal="left" vertical="center"/>
    </xf>
    <xf numFmtId="0" fontId="5" fillId="2" borderId="59" xfId="0" applyFont="1" applyFill="1" applyBorder="1" applyAlignment="1">
      <alignment horizontal="left" vertical="center"/>
    </xf>
    <xf numFmtId="0" fontId="0" fillId="0" borderId="44" xfId="0" applyBorder="1" applyAlignment="1">
      <alignment horizontal="left" vertical="center"/>
    </xf>
    <xf numFmtId="0" fontId="0" fillId="0" borderId="64" xfId="0" applyBorder="1" applyAlignment="1">
      <alignment horizontal="left" vertical="center"/>
    </xf>
    <xf numFmtId="0" fontId="0" fillId="0" borderId="62" xfId="0" applyBorder="1" applyAlignment="1">
      <alignment horizontal="left" vertical="center"/>
    </xf>
    <xf numFmtId="0" fontId="0" fillId="0" borderId="68" xfId="0" applyBorder="1" applyAlignment="1">
      <alignment horizontal="left" vertical="center"/>
    </xf>
    <xf numFmtId="0" fontId="3" fillId="2" borderId="75" xfId="0" applyFont="1" applyFill="1" applyBorder="1" applyAlignment="1">
      <alignment horizontal="left"/>
    </xf>
    <xf numFmtId="0" fontId="0" fillId="0" borderId="62" xfId="0" applyBorder="1" applyAlignment="1">
      <alignment horizontal="left"/>
    </xf>
    <xf numFmtId="0" fontId="0" fillId="0" borderId="68" xfId="0" applyBorder="1" applyAlignment="1">
      <alignment horizontal="left"/>
    </xf>
    <xf numFmtId="0" fontId="0" fillId="0" borderId="43" xfId="0" applyBorder="1" applyAlignment="1">
      <alignment horizontal="left"/>
    </xf>
    <xf numFmtId="0" fontId="0" fillId="0" borderId="67" xfId="0" applyBorder="1" applyAlignment="1">
      <alignment horizontal="left"/>
    </xf>
    <xf numFmtId="0" fontId="5" fillId="2" borderId="21" xfId="3" applyFont="1" applyFill="1" applyBorder="1" applyAlignment="1" applyProtection="1">
      <alignment horizontal="center" vertical="center" wrapText="1"/>
    </xf>
    <xf numFmtId="0" fontId="0" fillId="2" borderId="0" xfId="0" applyFill="1" applyBorder="1" applyAlignment="1">
      <alignment wrapText="1"/>
    </xf>
    <xf numFmtId="0" fontId="0" fillId="2" borderId="22" xfId="0" applyFill="1" applyBorder="1" applyAlignment="1">
      <alignment wrapText="1"/>
    </xf>
    <xf numFmtId="0" fontId="0" fillId="2" borderId="21" xfId="0" applyFill="1" applyBorder="1" applyAlignment="1">
      <alignment wrapText="1"/>
    </xf>
    <xf numFmtId="0" fontId="0" fillId="2" borderId="23" xfId="0" applyFill="1" applyBorder="1" applyAlignment="1">
      <alignment wrapText="1"/>
    </xf>
    <xf numFmtId="0" fontId="0" fillId="2" borderId="24" xfId="0" applyFill="1" applyBorder="1" applyAlignment="1">
      <alignment wrapText="1"/>
    </xf>
    <xf numFmtId="0" fontId="0" fillId="2" borderId="25" xfId="0" applyFill="1" applyBorder="1" applyAlignment="1">
      <alignment wrapText="1"/>
    </xf>
    <xf numFmtId="0" fontId="4" fillId="2" borderId="17" xfId="0" applyFont="1" applyFill="1" applyBorder="1" applyAlignment="1">
      <alignment horizontal="center" vertical="center" wrapText="1"/>
    </xf>
    <xf numFmtId="0" fontId="0" fillId="0" borderId="20" xfId="0" applyBorder="1" applyAlignment="1">
      <alignment wrapText="1"/>
    </xf>
    <xf numFmtId="0" fontId="0" fillId="0" borderId="14" xfId="0" applyBorder="1" applyAlignment="1">
      <alignment wrapText="1"/>
    </xf>
    <xf numFmtId="0" fontId="0" fillId="0" borderId="21" xfId="0" applyBorder="1" applyAlignment="1">
      <alignment wrapText="1"/>
    </xf>
    <xf numFmtId="0" fontId="0" fillId="0" borderId="0"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5" xfId="0" applyFont="1" applyFill="1" applyBorder="1" applyAlignment="1">
      <alignment horizontal="center" vertical="center"/>
    </xf>
    <xf numFmtId="0" fontId="3" fillId="2" borderId="58" xfId="0" applyFont="1" applyFill="1" applyBorder="1" applyAlignment="1">
      <alignment horizontal="left" vertical="center"/>
    </xf>
    <xf numFmtId="0" fontId="10" fillId="2" borderId="17" xfId="0" applyFont="1" applyFill="1" applyBorder="1" applyAlignment="1">
      <alignment horizontal="left" vertical="center"/>
    </xf>
    <xf numFmtId="0" fontId="10" fillId="2" borderId="20" xfId="0" applyFont="1" applyFill="1" applyBorder="1" applyAlignment="1">
      <alignment horizontal="left" vertical="center"/>
    </xf>
    <xf numFmtId="0" fontId="10" fillId="2" borderId="14"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45" xfId="0" applyFont="1" applyFill="1" applyBorder="1" applyAlignment="1">
      <alignment horizontal="left" vertical="center"/>
    </xf>
    <xf numFmtId="0" fontId="9" fillId="2" borderId="33" xfId="0" applyFont="1" applyFill="1" applyBorder="1" applyAlignment="1">
      <alignment horizontal="center"/>
    </xf>
    <xf numFmtId="0" fontId="9" fillId="2" borderId="39" xfId="0" applyFont="1" applyFill="1" applyBorder="1" applyAlignment="1">
      <alignment horizontal="left"/>
    </xf>
    <xf numFmtId="0" fontId="9" fillId="2" borderId="38" xfId="0" applyFont="1" applyFill="1" applyBorder="1" applyAlignment="1">
      <alignment horizontal="left"/>
    </xf>
    <xf numFmtId="0" fontId="9" fillId="2" borderId="34" xfId="0" applyFont="1" applyFill="1" applyBorder="1" applyAlignment="1">
      <alignment horizontal="center"/>
    </xf>
    <xf numFmtId="0" fontId="5" fillId="2" borderId="19" xfId="3" applyFont="1" applyFill="1" applyBorder="1" applyAlignment="1" applyProtection="1">
      <alignment horizontal="center" vertical="center"/>
    </xf>
    <xf numFmtId="0" fontId="5" fillId="2" borderId="36" xfId="3" applyFont="1" applyFill="1" applyBorder="1" applyAlignment="1" applyProtection="1">
      <alignment horizontal="center" vertical="center"/>
    </xf>
    <xf numFmtId="0" fontId="4" fillId="2" borderId="18" xfId="0" applyFont="1" applyFill="1" applyBorder="1" applyAlignment="1">
      <alignment horizontal="left" vertical="center"/>
    </xf>
    <xf numFmtId="0" fontId="4" fillId="2" borderId="19" xfId="0" applyFont="1" applyFill="1" applyBorder="1" applyAlignment="1">
      <alignment horizontal="left" vertical="center"/>
    </xf>
    <xf numFmtId="0" fontId="4" fillId="2" borderId="36" xfId="0" applyFont="1" applyFill="1" applyBorder="1" applyAlignment="1">
      <alignment horizontal="left" vertical="center"/>
    </xf>
    <xf numFmtId="0" fontId="5" fillId="2" borderId="17" xfId="3" applyFont="1" applyFill="1" applyBorder="1" applyAlignment="1" applyProtection="1">
      <alignment horizontal="left" vertical="top" wrapText="1"/>
    </xf>
    <xf numFmtId="0" fontId="0" fillId="2" borderId="20" xfId="0" applyFill="1" applyBorder="1" applyAlignment="1">
      <alignment horizontal="left" vertical="top" wrapText="1"/>
    </xf>
    <xf numFmtId="0" fontId="0" fillId="2" borderId="14" xfId="0" applyFill="1" applyBorder="1" applyAlignment="1">
      <alignment horizontal="left" vertical="top" wrapText="1"/>
    </xf>
    <xf numFmtId="0" fontId="0" fillId="2" borderId="21" xfId="0" applyFill="1" applyBorder="1" applyAlignment="1">
      <alignment horizontal="left" vertical="top" wrapText="1"/>
    </xf>
    <xf numFmtId="0" fontId="0" fillId="2" borderId="0" xfId="0" applyFill="1" applyBorder="1" applyAlignment="1">
      <alignment horizontal="left" vertical="top" wrapText="1"/>
    </xf>
    <xf numFmtId="0" fontId="0" fillId="2" borderId="22" xfId="0" applyFill="1" applyBorder="1" applyAlignment="1">
      <alignment horizontal="left" vertical="top" wrapText="1"/>
    </xf>
    <xf numFmtId="0" fontId="4" fillId="2" borderId="23" xfId="3" applyFont="1" applyFill="1" applyBorder="1" applyAlignment="1" applyProtection="1">
      <alignment vertical="center"/>
    </xf>
    <xf numFmtId="0" fontId="0" fillId="2" borderId="24" xfId="0" applyFill="1" applyBorder="1" applyAlignment="1">
      <alignment vertical="center"/>
    </xf>
    <xf numFmtId="0" fontId="0" fillId="2" borderId="25" xfId="0" applyFill="1" applyBorder="1" applyAlignment="1">
      <alignment vertical="center"/>
    </xf>
    <xf numFmtId="0" fontId="3" fillId="2" borderId="75" xfId="3" applyFont="1" applyFill="1" applyBorder="1" applyAlignment="1" applyProtection="1">
      <alignment horizontal="left" vertical="center"/>
    </xf>
    <xf numFmtId="0" fontId="21" fillId="2" borderId="62" xfId="0" applyFont="1" applyFill="1" applyBorder="1" applyAlignment="1">
      <alignment horizontal="left"/>
    </xf>
    <xf numFmtId="0" fontId="21" fillId="2" borderId="68" xfId="0" applyFont="1" applyFill="1" applyBorder="1" applyAlignment="1">
      <alignment horizontal="left"/>
    </xf>
    <xf numFmtId="0" fontId="6" fillId="2" borderId="18" xfId="0" applyFont="1" applyFill="1" applyBorder="1" applyAlignment="1">
      <alignment horizontal="left"/>
    </xf>
    <xf numFmtId="0" fontId="6" fillId="2" borderId="19" xfId="0" applyFont="1" applyFill="1" applyBorder="1" applyAlignment="1">
      <alignment horizontal="left"/>
    </xf>
    <xf numFmtId="0" fontId="6" fillId="2" borderId="36" xfId="0" applyFont="1" applyFill="1" applyBorder="1" applyAlignment="1">
      <alignment horizontal="left"/>
    </xf>
    <xf numFmtId="0" fontId="0" fillId="2" borderId="43" xfId="0" applyFill="1" applyBorder="1" applyAlignment="1">
      <alignment horizontal="left"/>
    </xf>
    <xf numFmtId="0" fontId="0" fillId="2" borderId="67" xfId="0" applyFill="1" applyBorder="1" applyAlignment="1">
      <alignment horizontal="left"/>
    </xf>
    <xf numFmtId="0" fontId="5" fillId="2" borderId="100" xfId="3" applyFont="1" applyFill="1" applyBorder="1" applyAlignment="1" applyProtection="1">
      <alignment horizontal="left" vertical="center"/>
    </xf>
    <xf numFmtId="0" fontId="5" fillId="2" borderId="69" xfId="3" applyFont="1" applyFill="1" applyBorder="1" applyAlignment="1" applyProtection="1">
      <alignment horizontal="left" vertical="center"/>
    </xf>
    <xf numFmtId="0" fontId="5" fillId="2" borderId="109" xfId="3" applyFont="1" applyFill="1" applyBorder="1" applyAlignment="1" applyProtection="1">
      <alignment horizontal="left" vertical="center"/>
    </xf>
    <xf numFmtId="0" fontId="5" fillId="2" borderId="101" xfId="3" applyFont="1" applyFill="1" applyBorder="1" applyAlignment="1" applyProtection="1">
      <alignment horizontal="left" vertical="center"/>
    </xf>
    <xf numFmtId="0" fontId="5" fillId="2" borderId="57" xfId="3" applyFont="1" applyFill="1" applyBorder="1" applyAlignment="1" applyProtection="1">
      <alignment horizontal="left" vertical="center"/>
    </xf>
    <xf numFmtId="0" fontId="5" fillId="2" borderId="84" xfId="3" applyFont="1" applyFill="1" applyBorder="1" applyAlignment="1" applyProtection="1">
      <alignment horizontal="left" vertical="center"/>
    </xf>
    <xf numFmtId="0" fontId="5" fillId="2" borderId="96" xfId="3" applyFont="1" applyFill="1" applyBorder="1" applyAlignment="1" applyProtection="1">
      <alignment horizontal="left" vertical="center"/>
    </xf>
    <xf numFmtId="0" fontId="5" fillId="2" borderId="85" xfId="3" applyFont="1" applyFill="1" applyBorder="1" applyAlignment="1" applyProtection="1">
      <alignment horizontal="left" vertical="center"/>
    </xf>
    <xf numFmtId="0" fontId="3" fillId="2" borderId="57" xfId="0" applyFont="1" applyFill="1" applyBorder="1" applyAlignment="1">
      <alignment horizontal="left"/>
    </xf>
    <xf numFmtId="0" fontId="3" fillId="2" borderId="86" xfId="0" applyFont="1" applyFill="1" applyBorder="1" applyAlignment="1">
      <alignment horizontal="left"/>
    </xf>
    <xf numFmtId="0" fontId="3" fillId="2" borderId="91" xfId="0" applyFont="1" applyFill="1" applyBorder="1" applyAlignment="1">
      <alignment horizontal="left"/>
    </xf>
    <xf numFmtId="0" fontId="3" fillId="2" borderId="89" xfId="0" applyFont="1" applyFill="1" applyBorder="1" applyAlignment="1">
      <alignment horizontal="left"/>
    </xf>
    <xf numFmtId="0" fontId="3" fillId="2" borderId="102" xfId="0" applyFont="1" applyFill="1" applyBorder="1" applyAlignment="1">
      <alignment horizontal="left"/>
    </xf>
    <xf numFmtId="0" fontId="3" fillId="2" borderId="103" xfId="0" applyFont="1" applyFill="1" applyBorder="1" applyAlignment="1">
      <alignment horizontal="left"/>
    </xf>
    <xf numFmtId="0" fontId="3" fillId="2" borderId="184" xfId="0" applyFont="1" applyFill="1" applyBorder="1" applyAlignment="1">
      <alignment horizontal="left"/>
    </xf>
    <xf numFmtId="0" fontId="3" fillId="2" borderId="104" xfId="0" applyFont="1" applyFill="1" applyBorder="1" applyAlignment="1">
      <alignment horizontal="left"/>
    </xf>
    <xf numFmtId="0" fontId="3" fillId="2" borderId="84" xfId="0" applyFont="1" applyFill="1" applyBorder="1" applyAlignment="1">
      <alignment horizontal="left"/>
    </xf>
    <xf numFmtId="0" fontId="3" fillId="2" borderId="96" xfId="0" applyFont="1" applyFill="1" applyBorder="1" applyAlignment="1">
      <alignment horizontal="left"/>
    </xf>
    <xf numFmtId="0" fontId="3" fillId="2" borderId="85" xfId="0" applyFont="1" applyFill="1" applyBorder="1" applyAlignment="1">
      <alignment horizontal="left"/>
    </xf>
    <xf numFmtId="0" fontId="36" fillId="2" borderId="116" xfId="0" applyFont="1" applyFill="1" applyBorder="1" applyAlignment="1">
      <alignment horizontal="left"/>
    </xf>
    <xf numFmtId="0" fontId="36" fillId="2" borderId="117" xfId="0" applyFont="1" applyFill="1" applyBorder="1" applyAlignment="1">
      <alignment horizontal="left"/>
    </xf>
    <xf numFmtId="0" fontId="36" fillId="2" borderId="185" xfId="0" applyFont="1" applyFill="1" applyBorder="1" applyAlignment="1">
      <alignment horizontal="left"/>
    </xf>
    <xf numFmtId="0" fontId="36" fillId="2" borderId="118" xfId="0" applyFont="1" applyFill="1" applyBorder="1" applyAlignment="1">
      <alignment horizontal="left"/>
    </xf>
    <xf numFmtId="0" fontId="5" fillId="2" borderId="108" xfId="0" applyFont="1" applyFill="1" applyBorder="1" applyAlignment="1">
      <alignment horizontal="left"/>
    </xf>
    <xf numFmtId="0" fontId="5" fillId="2" borderId="112" xfId="0" applyFont="1" applyFill="1" applyBorder="1" applyAlignment="1">
      <alignment horizontal="left"/>
    </xf>
    <xf numFmtId="0" fontId="5" fillId="2" borderId="113" xfId="0" applyFont="1" applyFill="1" applyBorder="1" applyAlignment="1">
      <alignment horizontal="left"/>
    </xf>
    <xf numFmtId="0" fontId="5" fillId="2" borderId="80" xfId="0" applyFont="1" applyFill="1" applyBorder="1" applyAlignment="1">
      <alignment horizontal="left" vertical="center"/>
    </xf>
    <xf numFmtId="0" fontId="5" fillId="2" borderId="94" xfId="0" applyFont="1" applyFill="1" applyBorder="1" applyAlignment="1">
      <alignment horizontal="left" vertical="center"/>
    </xf>
    <xf numFmtId="2" fontId="3" fillId="2" borderId="114" xfId="0" applyNumberFormat="1" applyFont="1" applyFill="1" applyBorder="1" applyAlignment="1">
      <alignment horizontal="left"/>
    </xf>
    <xf numFmtId="2" fontId="3" fillId="2" borderId="115" xfId="0" applyNumberFormat="1" applyFont="1" applyFill="1" applyBorder="1" applyAlignment="1">
      <alignment horizontal="left"/>
    </xf>
    <xf numFmtId="2" fontId="3" fillId="2" borderId="24" xfId="0" applyNumberFormat="1" applyFont="1" applyFill="1" applyBorder="1" applyAlignment="1">
      <alignment horizontal="left"/>
    </xf>
    <xf numFmtId="2" fontId="3" fillId="2" borderId="25" xfId="0" applyNumberFormat="1" applyFont="1" applyFill="1" applyBorder="1" applyAlignment="1">
      <alignment horizontal="left"/>
    </xf>
    <xf numFmtId="0" fontId="5" fillId="2" borderId="108" xfId="0" applyFont="1" applyFill="1" applyBorder="1" applyAlignment="1">
      <alignment horizontal="left" vertical="center"/>
    </xf>
    <xf numFmtId="0" fontId="5" fillId="2" borderId="112" xfId="0" applyFont="1" applyFill="1" applyBorder="1" applyAlignment="1">
      <alignment horizontal="left" vertical="center"/>
    </xf>
    <xf numFmtId="0" fontId="5" fillId="2" borderId="113" xfId="0" applyFont="1" applyFill="1" applyBorder="1" applyAlignment="1">
      <alignment horizontal="left" vertical="center"/>
    </xf>
    <xf numFmtId="0" fontId="3" fillId="2" borderId="110" xfId="0" applyFont="1" applyFill="1" applyBorder="1" applyAlignment="1">
      <alignment horizontal="left"/>
    </xf>
    <xf numFmtId="0" fontId="3" fillId="2" borderId="111" xfId="0" applyFont="1" applyFill="1" applyBorder="1" applyAlignment="1">
      <alignment horizontal="left"/>
    </xf>
    <xf numFmtId="0" fontId="3" fillId="2" borderId="107" xfId="0" applyFont="1" applyFill="1" applyBorder="1" applyAlignment="1">
      <alignment horizontal="left"/>
    </xf>
    <xf numFmtId="0" fontId="3" fillId="2" borderId="102" xfId="3" applyFont="1" applyFill="1" applyBorder="1" applyAlignment="1" applyProtection="1">
      <alignment horizontal="left" vertical="center"/>
    </xf>
    <xf numFmtId="0" fontId="3" fillId="2" borderId="103" xfId="3" applyFont="1" applyFill="1" applyBorder="1" applyAlignment="1" applyProtection="1">
      <alignment horizontal="left" vertical="center"/>
    </xf>
    <xf numFmtId="0" fontId="3" fillId="2" borderId="184" xfId="3" applyFont="1" applyFill="1" applyBorder="1" applyAlignment="1" applyProtection="1">
      <alignment horizontal="left" vertical="center"/>
    </xf>
    <xf numFmtId="0" fontId="3" fillId="2" borderId="104" xfId="3" applyFont="1" applyFill="1" applyBorder="1" applyAlignment="1" applyProtection="1">
      <alignment horizontal="left" vertical="center"/>
    </xf>
    <xf numFmtId="0" fontId="5" fillId="2" borderId="100" xfId="0" applyFont="1" applyFill="1" applyBorder="1" applyAlignment="1">
      <alignment horizontal="left" vertical="center"/>
    </xf>
    <xf numFmtId="0" fontId="5" fillId="2" borderId="69" xfId="0" applyFont="1" applyFill="1" applyBorder="1" applyAlignment="1">
      <alignment horizontal="left" vertical="center"/>
    </xf>
    <xf numFmtId="0" fontId="5" fillId="2" borderId="109" xfId="0" applyFont="1" applyFill="1" applyBorder="1" applyAlignment="1">
      <alignment horizontal="left" vertical="center"/>
    </xf>
    <xf numFmtId="0" fontId="5" fillId="2" borderId="101" xfId="0" applyFont="1" applyFill="1" applyBorder="1" applyAlignment="1">
      <alignment horizontal="left" vertical="center"/>
    </xf>
    <xf numFmtId="0" fontId="5" fillId="2" borderId="57" xfId="0" applyFont="1" applyFill="1" applyBorder="1" applyAlignment="1">
      <alignment horizontal="left" vertical="center"/>
    </xf>
    <xf numFmtId="0" fontId="5" fillId="2" borderId="84" xfId="0" applyFont="1" applyFill="1" applyBorder="1" applyAlignment="1">
      <alignment horizontal="left" vertical="center"/>
    </xf>
    <xf numFmtId="0" fontId="5" fillId="2" borderId="96" xfId="0" applyFont="1" applyFill="1" applyBorder="1" applyAlignment="1">
      <alignment horizontal="left" vertical="center"/>
    </xf>
    <xf numFmtId="0" fontId="5" fillId="2" borderId="85" xfId="0" applyFont="1" applyFill="1" applyBorder="1" applyAlignment="1">
      <alignment horizontal="left" vertical="center"/>
    </xf>
    <xf numFmtId="0" fontId="3" fillId="2" borderId="106" xfId="0" applyFont="1" applyFill="1" applyBorder="1" applyAlignment="1">
      <alignment horizontal="left"/>
    </xf>
    <xf numFmtId="0" fontId="0" fillId="2" borderId="19" xfId="0" applyFill="1" applyBorder="1" applyAlignment="1">
      <alignment horizontal="left"/>
    </xf>
    <xf numFmtId="0" fontId="0" fillId="2" borderId="36" xfId="0" applyFill="1" applyBorder="1" applyAlignment="1">
      <alignment horizontal="left"/>
    </xf>
    <xf numFmtId="0" fontId="23" fillId="2" borderId="108" xfId="0" applyFont="1" applyFill="1" applyBorder="1" applyAlignment="1">
      <alignment horizontal="left" vertical="center"/>
    </xf>
    <xf numFmtId="0" fontId="23" fillId="2" borderId="109" xfId="0" applyFont="1" applyFill="1" applyBorder="1" applyAlignment="1">
      <alignment horizontal="left" vertical="center"/>
    </xf>
    <xf numFmtId="0" fontId="23" fillId="2" borderId="101" xfId="0" applyFont="1" applyFill="1" applyBorder="1" applyAlignment="1">
      <alignment horizontal="left" vertical="center"/>
    </xf>
    <xf numFmtId="0" fontId="3" fillId="2" borderId="57" xfId="3" applyFont="1" applyFill="1" applyBorder="1" applyAlignment="1" applyProtection="1">
      <alignment horizontal="left" vertical="center"/>
    </xf>
    <xf numFmtId="0" fontId="3" fillId="2" borderId="84" xfId="3" applyFont="1" applyFill="1" applyBorder="1" applyAlignment="1" applyProtection="1">
      <alignment horizontal="left" vertical="center"/>
    </xf>
    <xf numFmtId="0" fontId="3" fillId="2" borderId="96" xfId="3" applyFont="1" applyFill="1" applyBorder="1" applyAlignment="1" applyProtection="1">
      <alignment horizontal="left" vertical="center"/>
    </xf>
    <xf numFmtId="0" fontId="3" fillId="2" borderId="85" xfId="3" applyFont="1" applyFill="1" applyBorder="1" applyAlignment="1" applyProtection="1">
      <alignment horizontal="left" vertical="center"/>
    </xf>
    <xf numFmtId="2" fontId="3" fillId="2" borderId="57" xfId="0" applyNumberFormat="1" applyFont="1" applyFill="1" applyBorder="1" applyAlignment="1">
      <alignment horizontal="left"/>
    </xf>
    <xf numFmtId="2" fontId="3" fillId="2" borderId="84" xfId="0" applyNumberFormat="1" applyFont="1" applyFill="1" applyBorder="1" applyAlignment="1">
      <alignment horizontal="left"/>
    </xf>
    <xf numFmtId="2" fontId="3" fillId="2" borderId="96" xfId="0" applyNumberFormat="1" applyFont="1" applyFill="1" applyBorder="1" applyAlignment="1">
      <alignment horizontal="left"/>
    </xf>
    <xf numFmtId="2" fontId="3" fillId="2" borderId="85" xfId="0" applyNumberFormat="1" applyFont="1" applyFill="1" applyBorder="1" applyAlignment="1">
      <alignment horizontal="left"/>
    </xf>
    <xf numFmtId="0" fontId="29" fillId="2" borderId="18" xfId="3" applyFont="1" applyFill="1" applyBorder="1" applyAlignment="1" applyProtection="1">
      <alignment horizontal="left" vertical="center"/>
    </xf>
    <xf numFmtId="0" fontId="29" fillId="2" borderId="19" xfId="3" applyFont="1" applyFill="1" applyBorder="1" applyAlignment="1" applyProtection="1">
      <alignment horizontal="left" vertical="center"/>
    </xf>
    <xf numFmtId="0" fontId="29" fillId="2" borderId="36" xfId="3" applyFont="1" applyFill="1" applyBorder="1" applyAlignment="1" applyProtection="1">
      <alignment horizontal="left" vertical="center"/>
    </xf>
    <xf numFmtId="0" fontId="3" fillId="2" borderId="27" xfId="0" applyFont="1" applyFill="1" applyBorder="1" applyAlignment="1">
      <alignment horizontal="left"/>
    </xf>
    <xf numFmtId="0" fontId="3" fillId="2" borderId="34" xfId="0" applyFont="1" applyFill="1" applyBorder="1" applyAlignment="1">
      <alignment horizontal="left"/>
    </xf>
    <xf numFmtId="0" fontId="3" fillId="2" borderId="39" xfId="0" applyFont="1" applyFill="1" applyBorder="1" applyAlignment="1">
      <alignment horizontal="left"/>
    </xf>
    <xf numFmtId="0" fontId="3" fillId="2" borderId="40" xfId="0" applyFont="1" applyFill="1" applyBorder="1" applyAlignment="1">
      <alignment horizontal="left"/>
    </xf>
    <xf numFmtId="0" fontId="34" fillId="2" borderId="17" xfId="3" applyFont="1" applyFill="1" applyBorder="1" applyAlignment="1" applyProtection="1">
      <alignment horizontal="left" vertical="center"/>
    </xf>
    <xf numFmtId="0" fontId="34" fillId="2" borderId="20" xfId="3" applyFont="1" applyFill="1" applyBorder="1" applyAlignment="1" applyProtection="1">
      <alignment horizontal="left" vertical="center"/>
    </xf>
    <xf numFmtId="0" fontId="34" fillId="2" borderId="14" xfId="3" applyFont="1" applyFill="1" applyBorder="1" applyAlignment="1" applyProtection="1">
      <alignment horizontal="left" vertical="center"/>
    </xf>
    <xf numFmtId="0" fontId="5" fillId="2" borderId="100" xfId="0" applyFont="1" applyFill="1" applyBorder="1" applyAlignment="1">
      <alignment horizontal="left"/>
    </xf>
    <xf numFmtId="0" fontId="5" fillId="2" borderId="69" xfId="0" applyFont="1" applyFill="1" applyBorder="1" applyAlignment="1">
      <alignment horizontal="left"/>
    </xf>
    <xf numFmtId="0" fontId="5" fillId="2" borderId="109" xfId="0" applyFont="1" applyFill="1" applyBorder="1" applyAlignment="1">
      <alignment horizontal="left"/>
    </xf>
    <xf numFmtId="0" fontId="5" fillId="2" borderId="101" xfId="0" applyFont="1" applyFill="1" applyBorder="1" applyAlignment="1">
      <alignment horizontal="left"/>
    </xf>
    <xf numFmtId="0" fontId="5" fillId="2" borderId="90" xfId="0" applyFont="1" applyFill="1" applyBorder="1" applyAlignment="1">
      <alignment horizontal="left" vertical="center"/>
    </xf>
    <xf numFmtId="0" fontId="5" fillId="2" borderId="91" xfId="0" applyFont="1" applyFill="1" applyBorder="1" applyAlignment="1">
      <alignment horizontal="left" vertical="center"/>
    </xf>
    <xf numFmtId="0" fontId="5" fillId="2" borderId="89" xfId="0" applyFont="1" applyFill="1" applyBorder="1" applyAlignment="1">
      <alignment horizontal="left" vertical="center"/>
    </xf>
    <xf numFmtId="0" fontId="5" fillId="2" borderId="57" xfId="0" applyFont="1" applyFill="1" applyBorder="1" applyAlignment="1">
      <alignment horizontal="left"/>
    </xf>
    <xf numFmtId="0" fontId="5" fillId="2" borderId="84" xfId="0" applyFont="1" applyFill="1" applyBorder="1" applyAlignment="1">
      <alignment horizontal="left"/>
    </xf>
    <xf numFmtId="0" fontId="5" fillId="2" borderId="96" xfId="0" applyFont="1" applyFill="1" applyBorder="1" applyAlignment="1">
      <alignment horizontal="left"/>
    </xf>
    <xf numFmtId="0" fontId="5" fillId="2" borderId="85" xfId="0" applyFont="1" applyFill="1" applyBorder="1" applyAlignment="1">
      <alignment horizontal="left"/>
    </xf>
    <xf numFmtId="0" fontId="5" fillId="2" borderId="90" xfId="0" applyFont="1" applyFill="1" applyBorder="1" applyAlignment="1">
      <alignment horizontal="left"/>
    </xf>
    <xf numFmtId="0" fontId="5" fillId="2" borderId="91" xfId="0" applyFont="1" applyFill="1" applyBorder="1" applyAlignment="1">
      <alignment horizontal="left"/>
    </xf>
    <xf numFmtId="0" fontId="5" fillId="2" borderId="89" xfId="0" applyFont="1" applyFill="1" applyBorder="1" applyAlignment="1">
      <alignment horizontal="left"/>
    </xf>
    <xf numFmtId="0" fontId="0" fillId="2" borderId="19" xfId="0" applyFill="1" applyBorder="1" applyAlignment="1"/>
    <xf numFmtId="0" fontId="0" fillId="2" borderId="36" xfId="0" applyFill="1" applyBorder="1" applyAlignment="1"/>
    <xf numFmtId="0" fontId="5" fillId="2" borderId="18" xfId="3" applyFont="1" applyFill="1" applyBorder="1" applyAlignment="1" applyProtection="1">
      <alignment horizontal="left" vertical="center"/>
    </xf>
    <xf numFmtId="0" fontId="5" fillId="2" borderId="19" xfId="3" applyFont="1" applyFill="1" applyBorder="1" applyAlignment="1" applyProtection="1">
      <alignment horizontal="left" vertical="center"/>
    </xf>
    <xf numFmtId="0" fontId="5" fillId="2" borderId="36" xfId="3" applyFont="1" applyFill="1" applyBorder="1" applyAlignment="1" applyProtection="1">
      <alignment horizontal="left" vertical="center"/>
    </xf>
    <xf numFmtId="0" fontId="5" fillId="2" borderId="17" xfId="0" applyFont="1" applyFill="1" applyBorder="1" applyAlignment="1">
      <alignment horizontal="center" vertical="top" wrapText="1"/>
    </xf>
    <xf numFmtId="0" fontId="5" fillId="2" borderId="71" xfId="0" applyFont="1" applyFill="1" applyBorder="1" applyAlignment="1">
      <alignment horizontal="center" vertical="center"/>
    </xf>
    <xf numFmtId="0" fontId="5" fillId="2" borderId="7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62" xfId="3" applyFont="1" applyFill="1" applyBorder="1" applyAlignment="1" applyProtection="1">
      <alignment horizontal="left" vertical="center"/>
    </xf>
    <xf numFmtId="0" fontId="3" fillId="2" borderId="68" xfId="3" applyFont="1" applyFill="1" applyBorder="1" applyAlignment="1" applyProtection="1">
      <alignment horizontal="left" vertical="center"/>
    </xf>
    <xf numFmtId="0" fontId="3" fillId="2" borderId="32" xfId="3" applyFont="1" applyFill="1" applyBorder="1" applyAlignment="1" applyProtection="1">
      <alignment horizontal="left" vertical="center"/>
    </xf>
    <xf numFmtId="0" fontId="3" fillId="2" borderId="43" xfId="3" applyFont="1" applyFill="1" applyBorder="1" applyAlignment="1" applyProtection="1">
      <alignment horizontal="left" vertical="center"/>
    </xf>
    <xf numFmtId="0" fontId="3" fillId="2" borderId="67" xfId="3" applyFont="1" applyFill="1" applyBorder="1" applyAlignment="1" applyProtection="1">
      <alignment horizontal="left" vertical="center"/>
    </xf>
    <xf numFmtId="0" fontId="5" fillId="2" borderId="63" xfId="0" applyFont="1" applyFill="1" applyBorder="1" applyAlignment="1">
      <alignment horizontal="left"/>
    </xf>
    <xf numFmtId="0" fontId="5" fillId="2" borderId="44" xfId="0" applyFont="1" applyFill="1" applyBorder="1" applyAlignment="1">
      <alignment horizontal="left"/>
    </xf>
    <xf numFmtId="0" fontId="5" fillId="2" borderId="64" xfId="0" applyFont="1" applyFill="1" applyBorder="1" applyAlignment="1">
      <alignment horizontal="left"/>
    </xf>
    <xf numFmtId="2" fontId="5" fillId="2" borderId="18" xfId="0" applyNumberFormat="1" applyFont="1" applyFill="1" applyBorder="1" applyAlignment="1">
      <alignment horizontal="left"/>
    </xf>
    <xf numFmtId="2" fontId="5" fillId="2" borderId="19" xfId="0" applyNumberFormat="1" applyFont="1" applyFill="1" applyBorder="1" applyAlignment="1">
      <alignment horizontal="left"/>
    </xf>
    <xf numFmtId="2" fontId="5" fillId="2" borderId="36" xfId="0" applyNumberFormat="1" applyFont="1" applyFill="1" applyBorder="1" applyAlignment="1">
      <alignment horizontal="left"/>
    </xf>
    <xf numFmtId="0" fontId="5" fillId="2" borderId="18" xfId="3" applyFont="1" applyFill="1" applyBorder="1" applyAlignment="1" applyProtection="1">
      <alignment horizontal="left"/>
    </xf>
    <xf numFmtId="0" fontId="5" fillId="2" borderId="19" xfId="3" applyFont="1" applyFill="1" applyBorder="1" applyAlignment="1" applyProtection="1">
      <alignment horizontal="left"/>
    </xf>
    <xf numFmtId="0" fontId="5" fillId="2" borderId="36" xfId="3" applyFont="1" applyFill="1" applyBorder="1" applyAlignment="1" applyProtection="1">
      <alignment horizontal="left"/>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36" xfId="0" applyFont="1" applyFill="1" applyBorder="1" applyAlignment="1">
      <alignment horizontal="center" vertical="center"/>
    </xf>
    <xf numFmtId="0" fontId="9" fillId="2" borderId="44" xfId="0" applyFont="1" applyFill="1" applyBorder="1" applyAlignment="1">
      <alignment horizontal="center"/>
    </xf>
    <xf numFmtId="0" fontId="9" fillId="2" borderId="43" xfId="0" applyFont="1" applyFill="1" applyBorder="1" applyAlignment="1">
      <alignment horizontal="center"/>
    </xf>
    <xf numFmtId="0" fontId="5" fillId="2" borderId="63"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64" xfId="0" applyFont="1" applyFill="1" applyBorder="1" applyAlignment="1">
      <alignment horizontal="center" vertical="center"/>
    </xf>
    <xf numFmtId="2" fontId="3" fillId="2" borderId="154" xfId="0" applyNumberFormat="1" applyFont="1" applyFill="1" applyBorder="1" applyAlignment="1">
      <alignment horizontal="left"/>
    </xf>
    <xf numFmtId="2" fontId="3" fillId="2" borderId="155" xfId="0" applyNumberFormat="1" applyFont="1" applyFill="1" applyBorder="1" applyAlignment="1">
      <alignment horizontal="left"/>
    </xf>
    <xf numFmtId="2" fontId="3" fillId="2" borderId="156" xfId="0" applyNumberFormat="1" applyFont="1" applyFill="1" applyBorder="1" applyAlignment="1">
      <alignment horizontal="left"/>
    </xf>
    <xf numFmtId="0" fontId="5" fillId="2" borderId="178" xfId="0" applyFont="1" applyFill="1" applyBorder="1" applyAlignment="1">
      <alignment horizontal="left" vertical="center"/>
    </xf>
    <xf numFmtId="0" fontId="5" fillId="2" borderId="179" xfId="0" applyFont="1" applyFill="1" applyBorder="1" applyAlignment="1">
      <alignment horizontal="left" vertical="center"/>
    </xf>
    <xf numFmtId="0" fontId="5" fillId="2" borderId="191" xfId="0" applyFont="1" applyFill="1" applyBorder="1" applyAlignment="1">
      <alignment horizontal="left" vertical="center"/>
    </xf>
    <xf numFmtId="0" fontId="5" fillId="2" borderId="180" xfId="0" applyFont="1" applyFill="1" applyBorder="1" applyAlignment="1">
      <alignment horizontal="left" vertical="center"/>
    </xf>
    <xf numFmtId="2" fontId="3" fillId="2" borderId="151" xfId="0" applyNumberFormat="1" applyFont="1" applyFill="1" applyBorder="1" applyAlignment="1">
      <alignment horizontal="left"/>
    </xf>
    <xf numFmtId="2" fontId="3" fillId="2" borderId="152" xfId="0" applyNumberFormat="1" applyFont="1" applyFill="1" applyBorder="1" applyAlignment="1">
      <alignment horizontal="left"/>
    </xf>
    <xf numFmtId="2" fontId="3" fillId="2" borderId="192" xfId="0" applyNumberFormat="1" applyFont="1" applyFill="1" applyBorder="1" applyAlignment="1">
      <alignment horizontal="left"/>
    </xf>
    <xf numFmtId="2" fontId="3" fillId="2" borderId="153" xfId="0" applyNumberFormat="1" applyFont="1" applyFill="1" applyBorder="1" applyAlignment="1">
      <alignment horizontal="left"/>
    </xf>
    <xf numFmtId="0" fontId="5" fillId="2" borderId="137" xfId="0" applyFont="1" applyFill="1" applyBorder="1" applyAlignment="1">
      <alignment horizontal="left" vertical="center"/>
    </xf>
    <xf numFmtId="0" fontId="5" fillId="2" borderId="138" xfId="0" applyFont="1" applyFill="1" applyBorder="1" applyAlignment="1">
      <alignment horizontal="left" vertical="center"/>
    </xf>
    <xf numFmtId="0" fontId="5" fillId="2" borderId="139" xfId="0" applyFont="1" applyFill="1" applyBorder="1" applyAlignment="1">
      <alignment horizontal="left" vertical="center"/>
    </xf>
    <xf numFmtId="0" fontId="10" fillId="2" borderId="148" xfId="0" applyFont="1" applyFill="1" applyBorder="1" applyAlignment="1">
      <alignment horizontal="left" vertical="center"/>
    </xf>
    <xf numFmtId="0" fontId="10" fillId="2" borderId="133" xfId="0" applyFont="1" applyFill="1" applyBorder="1" applyAlignment="1">
      <alignment horizontal="left" vertical="center"/>
    </xf>
    <xf numFmtId="0" fontId="10" fillId="2" borderId="150" xfId="0" applyFont="1" applyFill="1" applyBorder="1" applyAlignment="1">
      <alignment horizontal="left" vertical="center"/>
    </xf>
    <xf numFmtId="0" fontId="10" fillId="2" borderId="134" xfId="0" applyFont="1" applyFill="1" applyBorder="1" applyAlignment="1">
      <alignment horizontal="left" vertical="center"/>
    </xf>
    <xf numFmtId="0" fontId="5" fillId="2" borderId="19" xfId="0" applyFont="1" applyFill="1" applyBorder="1" applyAlignment="1">
      <alignment horizontal="center" vertical="center"/>
    </xf>
    <xf numFmtId="0" fontId="4" fillId="2" borderId="137" xfId="0" applyFont="1" applyFill="1" applyBorder="1" applyAlignment="1">
      <alignment horizontal="left" vertical="center"/>
    </xf>
    <xf numFmtId="0" fontId="4" fillId="2" borderId="138" xfId="0" applyFont="1" applyFill="1" applyBorder="1" applyAlignment="1">
      <alignment horizontal="left" vertical="center"/>
    </xf>
    <xf numFmtId="0" fontId="4" fillId="2" borderId="139" xfId="0" applyFont="1" applyFill="1" applyBorder="1" applyAlignment="1">
      <alignment horizontal="left" vertical="center"/>
    </xf>
    <xf numFmtId="0" fontId="5" fillId="2" borderId="178" xfId="3" applyFont="1" applyFill="1" applyBorder="1" applyAlignment="1" applyProtection="1">
      <alignment horizontal="left" vertical="center"/>
    </xf>
    <xf numFmtId="0" fontId="5" fillId="2" borderId="179" xfId="3" applyFont="1" applyFill="1" applyBorder="1" applyAlignment="1" applyProtection="1">
      <alignment horizontal="left" vertical="center"/>
    </xf>
    <xf numFmtId="0" fontId="5" fillId="2" borderId="191" xfId="3" applyFont="1" applyFill="1" applyBorder="1" applyAlignment="1" applyProtection="1">
      <alignment horizontal="left" vertical="center"/>
    </xf>
    <xf numFmtId="0" fontId="5" fillId="2" borderId="180" xfId="3" applyFont="1" applyFill="1" applyBorder="1" applyAlignment="1" applyProtection="1">
      <alignment horizontal="left" vertical="center"/>
    </xf>
    <xf numFmtId="2" fontId="3" fillId="2" borderId="135" xfId="0" applyNumberFormat="1" applyFont="1" applyFill="1" applyBorder="1" applyAlignment="1">
      <alignment horizontal="left"/>
    </xf>
    <xf numFmtId="2" fontId="3" fillId="2" borderId="136" xfId="0" applyNumberFormat="1" applyFont="1" applyFill="1" applyBorder="1" applyAlignment="1">
      <alignment horizontal="left"/>
    </xf>
    <xf numFmtId="2" fontId="3" fillId="2" borderId="145" xfId="0" applyNumberFormat="1" applyFont="1" applyFill="1" applyBorder="1" applyAlignment="1">
      <alignment horizontal="left"/>
    </xf>
    <xf numFmtId="2" fontId="3" fillId="2" borderId="143" xfId="0" applyNumberFormat="1" applyFont="1" applyFill="1" applyBorder="1" applyAlignment="1">
      <alignment horizontal="left"/>
    </xf>
    <xf numFmtId="0" fontId="12" fillId="2" borderId="44" xfId="0" applyFont="1" applyFill="1" applyBorder="1" applyAlignment="1">
      <alignment horizontal="center" vertical="center"/>
    </xf>
    <xf numFmtId="0" fontId="9" fillId="2" borderId="64" xfId="0" applyFont="1" applyFill="1" applyBorder="1" applyAlignment="1">
      <alignment horizontal="center"/>
    </xf>
    <xf numFmtId="0" fontId="13" fillId="2" borderId="17"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25" xfId="0" applyFont="1" applyFill="1" applyBorder="1" applyAlignment="1">
      <alignment horizontal="center" vertical="center"/>
    </xf>
    <xf numFmtId="0" fontId="9" fillId="2" borderId="67" xfId="0" applyFont="1" applyFill="1" applyBorder="1" applyAlignment="1">
      <alignment horizontal="center"/>
    </xf>
    <xf numFmtId="0" fontId="0" fillId="0" borderId="19" xfId="0" applyBorder="1" applyAlignment="1">
      <alignment horizontal="center"/>
    </xf>
    <xf numFmtId="0" fontId="0" fillId="0" borderId="36" xfId="0" applyBorder="1" applyAlignment="1">
      <alignment horizontal="center"/>
    </xf>
    <xf numFmtId="0" fontId="0" fillId="2" borderId="19" xfId="0" applyFill="1" applyBorder="1" applyAlignment="1">
      <alignment horizontal="center" vertical="center"/>
    </xf>
    <xf numFmtId="0" fontId="0" fillId="2" borderId="36" xfId="0" applyFill="1" applyBorder="1" applyAlignment="1">
      <alignment horizontal="center" vertical="center"/>
    </xf>
    <xf numFmtId="0" fontId="15" fillId="2" borderId="17" xfId="0" applyFont="1" applyFill="1" applyBorder="1" applyAlignment="1">
      <alignment horizontal="left" vertical="center"/>
    </xf>
    <xf numFmtId="0" fontId="15" fillId="2" borderId="20" xfId="0" applyFont="1" applyFill="1" applyBorder="1" applyAlignment="1">
      <alignment horizontal="left" vertical="center"/>
    </xf>
    <xf numFmtId="0" fontId="15" fillId="2" borderId="14" xfId="0" applyFont="1" applyFill="1" applyBorder="1" applyAlignment="1">
      <alignment horizontal="left" vertical="center"/>
    </xf>
    <xf numFmtId="0" fontId="5" fillId="2" borderId="125" xfId="0" applyFont="1" applyFill="1" applyBorder="1" applyAlignment="1">
      <alignment horizontal="left" vertical="center"/>
    </xf>
    <xf numFmtId="0" fontId="5" fillId="2" borderId="126" xfId="0" applyFont="1" applyFill="1" applyBorder="1" applyAlignment="1">
      <alignment horizontal="left" vertical="center"/>
    </xf>
    <xf numFmtId="0" fontId="5" fillId="2" borderId="193" xfId="0" applyFont="1" applyFill="1" applyBorder="1" applyAlignment="1">
      <alignment horizontal="left" vertical="center"/>
    </xf>
    <xf numFmtId="0" fontId="5" fillId="2" borderId="127" xfId="0" applyFont="1" applyFill="1" applyBorder="1" applyAlignment="1">
      <alignment horizontal="left" vertical="center"/>
    </xf>
    <xf numFmtId="0" fontId="0" fillId="0" borderId="138" xfId="0" applyBorder="1" applyAlignment="1">
      <alignment horizontal="left" vertical="center"/>
    </xf>
    <xf numFmtId="0" fontId="0" fillId="0" borderId="139" xfId="0" applyBorder="1" applyAlignment="1">
      <alignment horizontal="left" vertical="center"/>
    </xf>
    <xf numFmtId="0" fontId="20" fillId="2" borderId="27" xfId="0" applyFont="1" applyFill="1" applyBorder="1" applyAlignment="1">
      <alignment horizontal="left" vertical="center"/>
    </xf>
    <xf numFmtId="0" fontId="20" fillId="2" borderId="34" xfId="0" applyFont="1" applyFill="1" applyBorder="1" applyAlignment="1">
      <alignment horizontal="left" vertical="center"/>
    </xf>
    <xf numFmtId="0" fontId="20" fillId="2" borderId="39" xfId="0" applyFont="1" applyFill="1" applyBorder="1" applyAlignment="1">
      <alignment horizontal="left" vertical="center"/>
    </xf>
    <xf numFmtId="0" fontId="20" fillId="2" borderId="40" xfId="0" applyFont="1" applyFill="1" applyBorder="1" applyAlignment="1">
      <alignment horizontal="left" vertical="center"/>
    </xf>
    <xf numFmtId="2" fontId="3" fillId="2" borderId="27" xfId="0" applyNumberFormat="1" applyFont="1" applyFill="1" applyBorder="1" applyAlignment="1">
      <alignment horizontal="left"/>
    </xf>
    <xf numFmtId="2" fontId="5" fillId="2" borderId="127" xfId="0" applyNumberFormat="1" applyFont="1" applyFill="1" applyBorder="1" applyAlignment="1">
      <alignment horizontal="center" vertical="center" textRotation="255" wrapText="1"/>
    </xf>
    <xf numFmtId="0" fontId="2" fillId="2" borderId="149" xfId="0" applyFont="1" applyFill="1" applyBorder="1" applyAlignment="1">
      <alignment horizontal="center" vertical="center" textRotation="255" wrapText="1"/>
    </xf>
    <xf numFmtId="0" fontId="2" fillId="2" borderId="201" xfId="0" applyFont="1" applyFill="1" applyBorder="1" applyAlignment="1">
      <alignment horizontal="center" vertical="center" textRotation="255" wrapText="1"/>
    </xf>
    <xf numFmtId="0" fontId="3" fillId="0" borderId="75" xfId="0" applyFont="1" applyFill="1" applyBorder="1" applyAlignment="1">
      <alignment horizontal="left" vertical="center"/>
    </xf>
    <xf numFmtId="0" fontId="3" fillId="0" borderId="55" xfId="0" applyFont="1" applyFill="1" applyBorder="1" applyAlignment="1">
      <alignment horizontal="left" vertical="center"/>
    </xf>
    <xf numFmtId="0" fontId="3" fillId="2" borderId="43" xfId="0" applyFont="1" applyFill="1" applyBorder="1" applyAlignment="1">
      <alignment horizontal="center" vertical="center"/>
    </xf>
    <xf numFmtId="0" fontId="3" fillId="0" borderId="63" xfId="0" applyFont="1" applyFill="1" applyBorder="1" applyAlignment="1">
      <alignment horizontal="left" vertical="center"/>
    </xf>
    <xf numFmtId="0" fontId="0" fillId="0" borderId="45" xfId="0" applyBorder="1" applyAlignment="1">
      <alignment horizontal="left" vertical="center"/>
    </xf>
    <xf numFmtId="0" fontId="17" fillId="0" borderId="163" xfId="0" applyFont="1" applyFill="1" applyBorder="1" applyAlignment="1">
      <alignment horizontal="center" vertical="center"/>
    </xf>
    <xf numFmtId="0" fontId="17" fillId="0" borderId="164" xfId="0" applyFont="1" applyFill="1" applyBorder="1" applyAlignment="1">
      <alignment horizontal="center" vertical="center"/>
    </xf>
    <xf numFmtId="0" fontId="3" fillId="0" borderId="43" xfId="0" applyFont="1" applyFill="1" applyBorder="1" applyAlignment="1">
      <alignment horizontal="left" vertical="center"/>
    </xf>
    <xf numFmtId="0" fontId="3" fillId="0" borderId="38" xfId="0" applyFont="1" applyFill="1" applyBorder="1" applyAlignment="1">
      <alignment horizontal="left" vertical="center"/>
    </xf>
    <xf numFmtId="0" fontId="3" fillId="0" borderId="77" xfId="0" applyFont="1" applyFill="1" applyBorder="1" applyAlignment="1">
      <alignment horizontal="left" vertical="center"/>
    </xf>
    <xf numFmtId="0" fontId="3" fillId="0" borderId="56" xfId="0" applyFont="1" applyFill="1" applyBorder="1" applyAlignment="1">
      <alignment horizontal="left" vertical="center"/>
    </xf>
    <xf numFmtId="0" fontId="17" fillId="0" borderId="19" xfId="0" applyFont="1" applyFill="1" applyBorder="1" applyAlignment="1">
      <alignment horizontal="center" vertical="center"/>
    </xf>
    <xf numFmtId="0" fontId="17" fillId="0" borderId="36" xfId="0" applyFont="1" applyFill="1" applyBorder="1" applyAlignment="1">
      <alignment horizontal="center" vertical="center"/>
    </xf>
    <xf numFmtId="0" fontId="0" fillId="0" borderId="55" xfId="0" applyBorder="1" applyAlignment="1">
      <alignment horizontal="left" vertical="center"/>
    </xf>
    <xf numFmtId="44" fontId="16" fillId="2" borderId="18" xfId="0" applyNumberFormat="1" applyFont="1" applyFill="1" applyBorder="1" applyAlignment="1">
      <alignment horizontal="center"/>
    </xf>
    <xf numFmtId="44" fontId="16" fillId="2" borderId="19" xfId="0" applyNumberFormat="1" applyFont="1" applyFill="1" applyBorder="1" applyAlignment="1">
      <alignment horizontal="center"/>
    </xf>
    <xf numFmtId="44" fontId="16" fillId="2" borderId="36" xfId="0" applyNumberFormat="1" applyFont="1" applyFill="1" applyBorder="1" applyAlignment="1">
      <alignment horizontal="center"/>
    </xf>
    <xf numFmtId="165" fontId="16" fillId="2" borderId="18" xfId="0" applyNumberFormat="1" applyFont="1" applyFill="1" applyBorder="1" applyAlignment="1">
      <alignment horizontal="center"/>
    </xf>
    <xf numFmtId="0" fontId="9" fillId="2" borderId="18" xfId="0" applyFont="1" applyFill="1" applyBorder="1" applyAlignment="1">
      <alignment horizontal="left"/>
    </xf>
    <xf numFmtId="0" fontId="9" fillId="2" borderId="162" xfId="0" applyFont="1" applyFill="1" applyBorder="1" applyAlignment="1">
      <alignment horizontal="left"/>
    </xf>
    <xf numFmtId="0" fontId="3" fillId="0" borderId="1" xfId="0" applyFont="1" applyFill="1" applyBorder="1" applyAlignment="1">
      <alignment horizontal="left" vertical="center"/>
    </xf>
    <xf numFmtId="0" fontId="43" fillId="0" borderId="75" xfId="0" applyFont="1" applyFill="1" applyBorder="1" applyAlignment="1">
      <alignment horizontal="left" vertical="center"/>
    </xf>
    <xf numFmtId="0" fontId="33" fillId="0" borderId="62" xfId="0" applyFont="1" applyBorder="1" applyAlignment="1">
      <alignment horizontal="left" vertical="center"/>
    </xf>
    <xf numFmtId="0" fontId="33" fillId="0" borderId="55" xfId="0" applyFont="1" applyBorder="1" applyAlignment="1">
      <alignment horizontal="left" vertical="center"/>
    </xf>
    <xf numFmtId="0" fontId="3" fillId="0" borderId="62" xfId="0" applyFont="1" applyFill="1" applyBorder="1" applyAlignment="1">
      <alignment horizontal="left" vertical="center"/>
    </xf>
    <xf numFmtId="0" fontId="5" fillId="2" borderId="23" xfId="0" applyFont="1" applyFill="1" applyBorder="1" applyAlignment="1">
      <alignment horizontal="center" vertical="center"/>
    </xf>
    <xf numFmtId="17" fontId="10" fillId="2" borderId="18" xfId="0" applyNumberFormat="1" applyFont="1" applyFill="1" applyBorder="1" applyAlignment="1" applyProtection="1">
      <alignment horizontal="center" vertical="center"/>
      <protection locked="0"/>
    </xf>
    <xf numFmtId="17" fontId="10" fillId="2" borderId="19" xfId="0" applyNumberFormat="1" applyFont="1" applyFill="1" applyBorder="1" applyAlignment="1" applyProtection="1">
      <alignment horizontal="center" vertical="center"/>
      <protection locked="0"/>
    </xf>
    <xf numFmtId="17" fontId="10" fillId="2" borderId="36" xfId="0" applyNumberFormat="1" applyFont="1" applyFill="1" applyBorder="1" applyAlignment="1" applyProtection="1">
      <alignment horizontal="center" vertical="center"/>
      <protection locked="0"/>
    </xf>
    <xf numFmtId="0" fontId="3" fillId="0" borderId="65" xfId="0" applyFont="1" applyFill="1" applyBorder="1" applyAlignment="1">
      <alignment horizontal="left" vertical="center"/>
    </xf>
    <xf numFmtId="0" fontId="3" fillId="0" borderId="59" xfId="0" applyFont="1" applyFill="1" applyBorder="1" applyAlignment="1">
      <alignment horizontal="left" vertical="center"/>
    </xf>
    <xf numFmtId="0" fontId="17" fillId="0" borderId="18" xfId="0" applyFont="1" applyFill="1" applyBorder="1" applyAlignment="1">
      <alignment horizontal="center" vertical="center"/>
    </xf>
    <xf numFmtId="0" fontId="0" fillId="0" borderId="59" xfId="0" applyBorder="1" applyAlignment="1">
      <alignment horizontal="left" vertical="center"/>
    </xf>
    <xf numFmtId="0" fontId="3" fillId="0" borderId="32" xfId="0" applyFont="1" applyFill="1" applyBorder="1" applyAlignment="1">
      <alignment horizontal="left" vertical="center"/>
    </xf>
    <xf numFmtId="0" fontId="5" fillId="0" borderId="32" xfId="0" applyFont="1" applyFill="1" applyBorder="1" applyAlignment="1">
      <alignment horizontal="center" vertical="center"/>
    </xf>
    <xf numFmtId="0" fontId="0" fillId="0" borderId="38" xfId="0" applyBorder="1" applyAlignment="1">
      <alignment horizontal="center"/>
    </xf>
    <xf numFmtId="0" fontId="5" fillId="0" borderId="63"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75"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38" xfId="0" applyFont="1" applyFill="1" applyBorder="1" applyAlignment="1">
      <alignment horizontal="center" vertical="center"/>
    </xf>
    <xf numFmtId="0" fontId="19" fillId="2" borderId="19" xfId="0" applyFont="1" applyFill="1" applyBorder="1" applyAlignment="1">
      <alignment horizontal="left"/>
    </xf>
    <xf numFmtId="0" fontId="17" fillId="0" borderId="157" xfId="0" applyFont="1" applyFill="1" applyBorder="1" applyAlignment="1">
      <alignment horizontal="center" vertical="center"/>
    </xf>
    <xf numFmtId="0" fontId="0" fillId="0" borderId="159" xfId="0" applyBorder="1" applyAlignment="1">
      <alignment horizontal="center" vertical="center"/>
    </xf>
    <xf numFmtId="0" fontId="21" fillId="0" borderId="62" xfId="0" applyFont="1" applyBorder="1" applyAlignment="1">
      <alignment horizontal="left" vertical="center"/>
    </xf>
    <xf numFmtId="0" fontId="21" fillId="0" borderId="55" xfId="0" applyFont="1" applyBorder="1" applyAlignment="1">
      <alignment horizontal="left" vertical="center"/>
    </xf>
    <xf numFmtId="0" fontId="0" fillId="0" borderId="43" xfId="0" applyBorder="1" applyAlignment="1">
      <alignment horizontal="left" vertical="center"/>
    </xf>
    <xf numFmtId="0" fontId="0" fillId="0" borderId="38" xfId="0" applyBorder="1" applyAlignment="1">
      <alignment horizontal="left" vertical="center"/>
    </xf>
    <xf numFmtId="0" fontId="3" fillId="0" borderId="75" xfId="3" applyFont="1" applyFill="1" applyBorder="1" applyAlignment="1">
      <alignment horizontal="left"/>
    </xf>
    <xf numFmtId="0" fontId="3" fillId="0" borderId="55" xfId="3" applyFont="1" applyFill="1" applyBorder="1" applyAlignment="1">
      <alignment horizontal="left"/>
    </xf>
    <xf numFmtId="0" fontId="3" fillId="0" borderId="32" xfId="3" applyFont="1" applyFill="1" applyBorder="1" applyAlignment="1">
      <alignment horizontal="left"/>
    </xf>
    <xf numFmtId="0" fontId="3" fillId="0" borderId="38" xfId="3" applyFont="1" applyFill="1" applyBorder="1" applyAlignment="1">
      <alignment horizontal="left"/>
    </xf>
    <xf numFmtId="0" fontId="0" fillId="2" borderId="44" xfId="0" applyFill="1" applyBorder="1" applyAlignment="1">
      <alignment vertical="center"/>
    </xf>
    <xf numFmtId="0" fontId="17" fillId="0" borderId="158" xfId="0" applyFont="1" applyFill="1" applyBorder="1" applyAlignment="1">
      <alignment horizontal="center" vertical="center"/>
    </xf>
    <xf numFmtId="0" fontId="0" fillId="2" borderId="43" xfId="0" applyFill="1" applyBorder="1" applyAlignment="1">
      <alignment vertical="center"/>
    </xf>
    <xf numFmtId="0" fontId="3" fillId="0" borderId="77" xfId="3" applyFont="1" applyFill="1" applyBorder="1" applyAlignment="1">
      <alignment horizontal="left"/>
    </xf>
    <xf numFmtId="0" fontId="3" fillId="0" borderId="56" xfId="3" applyFont="1" applyFill="1" applyBorder="1" applyAlignment="1">
      <alignment horizontal="left"/>
    </xf>
    <xf numFmtId="0" fontId="19" fillId="0" borderId="43" xfId="0" applyFont="1" applyBorder="1" applyAlignment="1">
      <alignment horizontal="left" vertical="center"/>
    </xf>
    <xf numFmtId="0" fontId="19" fillId="0" borderId="38" xfId="0" applyFont="1" applyBorder="1" applyAlignment="1">
      <alignment horizontal="left" vertical="center"/>
    </xf>
    <xf numFmtId="0" fontId="0" fillId="0" borderId="19" xfId="0" applyFont="1" applyBorder="1" applyAlignment="1">
      <alignment vertical="center"/>
    </xf>
    <xf numFmtId="0" fontId="0" fillId="0" borderId="36" xfId="0" applyFont="1" applyBorder="1" applyAlignment="1">
      <alignment vertical="center"/>
    </xf>
    <xf numFmtId="0" fontId="3" fillId="0" borderId="71" xfId="0" applyFont="1" applyFill="1" applyBorder="1" applyAlignment="1">
      <alignment horizontal="left" vertical="center"/>
    </xf>
    <xf numFmtId="0" fontId="3" fillId="0" borderId="31" xfId="3" applyFont="1" applyFill="1" applyBorder="1" applyAlignment="1">
      <alignment horizontal="left"/>
    </xf>
    <xf numFmtId="0" fontId="3" fillId="0" borderId="10" xfId="3" applyFont="1" applyFill="1" applyBorder="1" applyAlignment="1">
      <alignment horizontal="left"/>
    </xf>
    <xf numFmtId="0" fontId="4" fillId="0" borderId="9" xfId="3" applyNumberFormat="1" applyFont="1" applyFill="1" applyBorder="1" applyAlignment="1">
      <alignment horizontal="center"/>
    </xf>
    <xf numFmtId="0" fontId="4" fillId="0" borderId="71" xfId="3" applyNumberFormat="1" applyFont="1" applyFill="1" applyBorder="1" applyAlignment="1">
      <alignment horizontal="center"/>
    </xf>
    <xf numFmtId="0" fontId="3" fillId="0" borderId="37" xfId="3" applyFont="1" applyFill="1" applyBorder="1" applyAlignment="1">
      <alignment horizontal="left"/>
    </xf>
    <xf numFmtId="0" fontId="3" fillId="0" borderId="1" xfId="3" applyFont="1" applyFill="1" applyBorder="1" applyAlignment="1">
      <alignment horizontal="left"/>
    </xf>
    <xf numFmtId="0" fontId="43" fillId="0" borderId="32" xfId="0" applyFont="1" applyFill="1" applyBorder="1" applyAlignment="1">
      <alignment horizontal="left" vertical="center"/>
    </xf>
    <xf numFmtId="0" fontId="33" fillId="0" borderId="43" xfId="0" applyFont="1" applyBorder="1" applyAlignment="1">
      <alignment horizontal="left" vertical="center"/>
    </xf>
    <xf numFmtId="0" fontId="33" fillId="0" borderId="38" xfId="0" applyFont="1" applyBorder="1" applyAlignment="1">
      <alignment horizontal="left" vertical="center"/>
    </xf>
    <xf numFmtId="0" fontId="50" fillId="0" borderId="75" xfId="0" applyFont="1" applyFill="1" applyBorder="1" applyAlignment="1">
      <alignment horizontal="left" vertical="center"/>
    </xf>
    <xf numFmtId="0" fontId="51" fillId="0" borderId="62" xfId="0" applyFont="1" applyBorder="1" applyAlignment="1">
      <alignment horizontal="left" vertical="center"/>
    </xf>
    <xf numFmtId="0" fontId="51" fillId="0" borderId="55" xfId="0" applyFont="1" applyBorder="1" applyAlignment="1">
      <alignment horizontal="left" vertical="center"/>
    </xf>
    <xf numFmtId="0" fontId="0" fillId="0" borderId="19" xfId="0" applyFont="1" applyBorder="1" applyAlignment="1">
      <alignment horizontal="center" vertical="center"/>
    </xf>
    <xf numFmtId="0" fontId="0" fillId="0" borderId="36" xfId="0" applyFont="1" applyBorder="1" applyAlignment="1">
      <alignment horizontal="center" vertical="center"/>
    </xf>
    <xf numFmtId="0" fontId="0" fillId="2" borderId="20" xfId="0" applyFill="1" applyBorder="1" applyAlignment="1">
      <alignment vertical="center"/>
    </xf>
    <xf numFmtId="0" fontId="0" fillId="2" borderId="19" xfId="0" applyFill="1" applyBorder="1" applyAlignment="1">
      <alignment vertical="center"/>
    </xf>
    <xf numFmtId="0" fontId="3" fillId="0" borderId="21" xfId="0" applyFont="1" applyFill="1"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43" fillId="0" borderId="77" xfId="0" applyFont="1" applyFill="1" applyBorder="1" applyAlignment="1">
      <alignment horizontal="left" vertical="center"/>
    </xf>
    <xf numFmtId="0" fontId="43" fillId="0" borderId="56" xfId="0" applyFont="1" applyFill="1" applyBorder="1" applyAlignment="1">
      <alignment horizontal="left" vertical="center"/>
    </xf>
    <xf numFmtId="0" fontId="0" fillId="0" borderId="19" xfId="0" applyBorder="1" applyAlignment="1">
      <alignment vertical="center"/>
    </xf>
    <xf numFmtId="0" fontId="0" fillId="0" borderId="71" xfId="0" applyBorder="1" applyAlignment="1">
      <alignment horizontal="left" vertical="center"/>
    </xf>
    <xf numFmtId="0" fontId="0" fillId="0" borderId="56" xfId="0" applyBorder="1" applyAlignment="1">
      <alignment horizontal="left" vertical="center"/>
    </xf>
    <xf numFmtId="0" fontId="9" fillId="2" borderId="75" xfId="0" applyFont="1" applyFill="1" applyBorder="1" applyAlignment="1">
      <alignment horizontal="left" vertical="center"/>
    </xf>
    <xf numFmtId="0" fontId="9" fillId="2" borderId="62" xfId="0" applyFont="1" applyFill="1" applyBorder="1" applyAlignment="1">
      <alignment horizontal="left" vertical="center"/>
    </xf>
    <xf numFmtId="2" fontId="3" fillId="2" borderId="32" xfId="0" applyNumberFormat="1" applyFont="1" applyFill="1" applyBorder="1" applyAlignment="1">
      <alignment horizontal="left" vertical="center"/>
    </xf>
    <xf numFmtId="2" fontId="3" fillId="2" borderId="43" xfId="0" applyNumberFormat="1" applyFont="1" applyFill="1" applyBorder="1" applyAlignment="1">
      <alignment horizontal="left" vertical="center"/>
    </xf>
    <xf numFmtId="0" fontId="9" fillId="2" borderId="17" xfId="0" applyFont="1" applyFill="1" applyBorder="1" applyAlignment="1">
      <alignment horizontal="center"/>
    </xf>
    <xf numFmtId="0" fontId="9" fillId="2" borderId="20" xfId="0" applyFont="1" applyFill="1" applyBorder="1" applyAlignment="1">
      <alignment horizontal="center"/>
    </xf>
    <xf numFmtId="0" fontId="13" fillId="2" borderId="21" xfId="0" applyFont="1" applyFill="1" applyBorder="1" applyAlignment="1">
      <alignment horizontal="center" vertical="center"/>
    </xf>
    <xf numFmtId="0" fontId="13" fillId="2" borderId="0" xfId="0" applyFont="1" applyFill="1" applyBorder="1" applyAlignment="1">
      <alignment horizontal="center" vertical="center"/>
    </xf>
    <xf numFmtId="0" fontId="9" fillId="2" borderId="8" xfId="0" applyFont="1" applyFill="1" applyBorder="1" applyAlignment="1">
      <alignment horizontal="left"/>
    </xf>
    <xf numFmtId="0" fontId="9" fillId="2" borderId="32" xfId="0" applyFont="1" applyFill="1" applyBorder="1" applyAlignment="1">
      <alignment horizontal="center"/>
    </xf>
    <xf numFmtId="0" fontId="5" fillId="2" borderId="162" xfId="0" applyFont="1" applyFill="1" applyBorder="1" applyAlignment="1">
      <alignment horizontal="center" vertical="center"/>
    </xf>
    <xf numFmtId="0" fontId="5" fillId="2" borderId="72" xfId="0" applyFont="1" applyFill="1" applyBorder="1" applyAlignment="1">
      <alignment horizontal="left"/>
    </xf>
    <xf numFmtId="0" fontId="5" fillId="2" borderId="73" xfId="0" applyFont="1" applyFill="1" applyBorder="1" applyAlignment="1">
      <alignment horizontal="left"/>
    </xf>
    <xf numFmtId="0" fontId="3" fillId="0" borderId="58"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59" xfId="0" applyNumberFormat="1" applyFont="1" applyFill="1" applyBorder="1" applyAlignment="1" applyProtection="1">
      <alignment horizontal="center"/>
      <protection locked="0"/>
    </xf>
    <xf numFmtId="0" fontId="0" fillId="0" borderId="56" xfId="0" applyBorder="1" applyAlignment="1">
      <alignment horizontal="center"/>
    </xf>
    <xf numFmtId="2" fontId="3" fillId="0" borderId="66" xfId="0" applyNumberFormat="1" applyFont="1" applyFill="1" applyBorder="1" applyAlignment="1">
      <alignment horizontal="right"/>
    </xf>
    <xf numFmtId="0" fontId="0" fillId="0" borderId="78" xfId="0" applyBorder="1" applyAlignment="1">
      <alignment horizontal="right"/>
    </xf>
    <xf numFmtId="0" fontId="0" fillId="0" borderId="19" xfId="0" applyBorder="1" applyAlignment="1">
      <alignment horizontal="left" vertical="center"/>
    </xf>
    <xf numFmtId="0" fontId="0" fillId="0" borderId="36" xfId="0" applyBorder="1" applyAlignment="1">
      <alignment horizontal="left" vertical="center"/>
    </xf>
    <xf numFmtId="0" fontId="3" fillId="0" borderId="77" xfId="0" applyFont="1" applyFill="1" applyBorder="1" applyAlignment="1">
      <alignment horizontal="left"/>
    </xf>
    <xf numFmtId="0" fontId="0" fillId="0" borderId="71" xfId="0" applyBorder="1" applyAlignment="1">
      <alignment horizontal="left"/>
    </xf>
    <xf numFmtId="0" fontId="0" fillId="0" borderId="56" xfId="0" applyBorder="1" applyAlignment="1">
      <alignment horizontal="left"/>
    </xf>
    <xf numFmtId="0" fontId="0" fillId="0" borderId="75" xfId="0" applyBorder="1" applyAlignment="1">
      <alignment horizontal="center"/>
    </xf>
    <xf numFmtId="0" fontId="0" fillId="0" borderId="62" xfId="0" applyBorder="1" applyAlignment="1">
      <alignment horizontal="center"/>
    </xf>
    <xf numFmtId="0" fontId="0" fillId="0" borderId="55" xfId="0" applyBorder="1" applyAlignment="1">
      <alignment horizontal="center"/>
    </xf>
    <xf numFmtId="0" fontId="3" fillId="3" borderId="63" xfId="0" applyFont="1" applyFill="1" applyBorder="1" applyAlignment="1">
      <alignment horizontal="left" vertical="center"/>
    </xf>
    <xf numFmtId="0" fontId="3" fillId="0" borderId="171" xfId="0" applyFont="1" applyFill="1" applyBorder="1" applyAlignment="1">
      <alignment horizontal="left" vertical="center"/>
    </xf>
    <xf numFmtId="0" fontId="0" fillId="0" borderId="172" xfId="0" applyBorder="1" applyAlignment="1">
      <alignment horizontal="left" vertical="center"/>
    </xf>
    <xf numFmtId="0" fontId="17" fillId="0" borderId="196" xfId="0" applyFont="1" applyFill="1" applyBorder="1" applyAlignment="1">
      <alignment horizontal="center" vertical="center"/>
    </xf>
    <xf numFmtId="0" fontId="0" fillId="0" borderId="195" xfId="0" applyBorder="1" applyAlignment="1">
      <alignment horizontal="center" vertical="center"/>
    </xf>
    <xf numFmtId="0" fontId="0" fillId="0" borderId="162" xfId="0" applyBorder="1" applyAlignment="1">
      <alignment horizontal="center" vertical="center"/>
    </xf>
    <xf numFmtId="0" fontId="3" fillId="0" borderId="174" xfId="0" applyFont="1" applyFill="1" applyBorder="1" applyAlignment="1">
      <alignment horizontal="left" vertical="center"/>
    </xf>
    <xf numFmtId="0" fontId="0" fillId="0" borderId="174" xfId="0" applyBorder="1" applyAlignment="1">
      <alignment horizontal="left" vertical="center"/>
    </xf>
    <xf numFmtId="0" fontId="17" fillId="0" borderId="18" xfId="0" applyFont="1" applyFill="1" applyBorder="1" applyAlignment="1">
      <alignment horizontal="center"/>
    </xf>
    <xf numFmtId="0" fontId="17" fillId="0" borderId="19" xfId="0" applyFont="1" applyFill="1" applyBorder="1" applyAlignment="1">
      <alignment horizontal="center"/>
    </xf>
    <xf numFmtId="0" fontId="17" fillId="0" borderId="162" xfId="0" applyFont="1" applyFill="1" applyBorder="1" applyAlignment="1">
      <alignment horizontal="center"/>
    </xf>
    <xf numFmtId="0" fontId="3" fillId="0" borderId="17" xfId="0" applyFont="1" applyFill="1" applyBorder="1" applyAlignment="1">
      <alignment horizontal="center"/>
    </xf>
    <xf numFmtId="0" fontId="3" fillId="0" borderId="20" xfId="0" applyFont="1" applyFill="1" applyBorder="1" applyAlignment="1">
      <alignment horizontal="center"/>
    </xf>
    <xf numFmtId="0" fontId="3" fillId="0" borderId="61" xfId="0" applyFont="1" applyFill="1" applyBorder="1" applyAlignment="1">
      <alignment horizontal="center"/>
    </xf>
    <xf numFmtId="0" fontId="3" fillId="0" borderId="65" xfId="0" applyFont="1" applyFill="1" applyBorder="1" applyAlignment="1">
      <alignment horizontal="left"/>
    </xf>
    <xf numFmtId="0" fontId="0" fillId="0" borderId="8" xfId="0" applyBorder="1" applyAlignment="1">
      <alignment horizontal="left"/>
    </xf>
    <xf numFmtId="0" fontId="0" fillId="0" borderId="59" xfId="0" applyBorder="1" applyAlignment="1">
      <alignment horizontal="left"/>
    </xf>
    <xf numFmtId="0" fontId="9" fillId="0" borderId="75" xfId="0" applyFont="1" applyFill="1" applyBorder="1" applyAlignment="1">
      <alignment horizontal="left"/>
    </xf>
    <xf numFmtId="0" fontId="9" fillId="0" borderId="62" xfId="0" applyFont="1" applyFill="1" applyBorder="1" applyAlignment="1">
      <alignment horizontal="left"/>
    </xf>
    <xf numFmtId="0" fontId="9" fillId="0" borderId="32" xfId="0" applyFont="1" applyFill="1" applyBorder="1" applyAlignment="1">
      <alignment horizontal="left"/>
    </xf>
    <xf numFmtId="0" fontId="9" fillId="0" borderId="43" xfId="0" applyFont="1" applyFill="1" applyBorder="1" applyAlignment="1">
      <alignment horizontal="left"/>
    </xf>
    <xf numFmtId="0" fontId="9" fillId="0" borderId="55" xfId="0" applyFont="1" applyFill="1" applyBorder="1" applyAlignment="1">
      <alignment horizontal="left"/>
    </xf>
    <xf numFmtId="0" fontId="3" fillId="0" borderId="75" xfId="0" applyFont="1" applyFill="1" applyBorder="1" applyAlignment="1">
      <alignment horizontal="left"/>
    </xf>
    <xf numFmtId="0" fontId="0" fillId="0" borderId="55" xfId="0" applyBorder="1" applyAlignment="1">
      <alignment horizontal="left"/>
    </xf>
    <xf numFmtId="0" fontId="9" fillId="0" borderId="71" xfId="0" applyFont="1" applyFill="1" applyBorder="1" applyAlignment="1">
      <alignment horizontal="left"/>
    </xf>
    <xf numFmtId="0" fontId="0" fillId="0" borderId="78" xfId="0" applyBorder="1" applyAlignment="1">
      <alignment horizontal="left"/>
    </xf>
    <xf numFmtId="0" fontId="5" fillId="2" borderId="77" xfId="0" applyFont="1" applyFill="1" applyBorder="1" applyAlignment="1">
      <alignment horizontal="left" vertical="top"/>
    </xf>
    <xf numFmtId="0" fontId="0" fillId="2" borderId="71" xfId="0" applyFill="1" applyBorder="1" applyAlignment="1">
      <alignment horizontal="left" vertical="top"/>
    </xf>
    <xf numFmtId="0" fontId="0" fillId="2" borderId="44" xfId="0" applyFill="1" applyBorder="1" applyAlignment="1">
      <alignment horizontal="left" vertical="top"/>
    </xf>
    <xf numFmtId="0" fontId="0" fillId="2" borderId="64" xfId="0" applyFill="1" applyBorder="1" applyAlignment="1">
      <alignment horizontal="left" vertical="top"/>
    </xf>
    <xf numFmtId="0" fontId="5" fillId="2" borderId="52" xfId="0" applyFont="1" applyFill="1" applyBorder="1" applyAlignment="1">
      <alignment horizontal="left" vertical="center"/>
    </xf>
    <xf numFmtId="0" fontId="5" fillId="2" borderId="53" xfId="0" applyFont="1" applyFill="1" applyBorder="1" applyAlignment="1">
      <alignment horizontal="left" vertical="center"/>
    </xf>
    <xf numFmtId="0" fontId="10" fillId="2" borderId="18" xfId="0" applyNumberFormat="1" applyFont="1" applyFill="1" applyBorder="1" applyAlignment="1">
      <alignment horizontal="center" vertical="center"/>
    </xf>
    <xf numFmtId="0" fontId="10" fillId="2" borderId="19" xfId="0" applyNumberFormat="1" applyFont="1" applyFill="1" applyBorder="1" applyAlignment="1">
      <alignment horizontal="center" vertical="center"/>
    </xf>
    <xf numFmtId="0" fontId="10" fillId="2" borderId="36" xfId="0" applyNumberFormat="1" applyFont="1" applyFill="1" applyBorder="1" applyAlignment="1">
      <alignment horizontal="center" vertical="center"/>
    </xf>
    <xf numFmtId="166" fontId="16" fillId="2" borderId="18" xfId="1" applyNumberFormat="1" applyFont="1" applyFill="1" applyBorder="1" applyAlignment="1">
      <alignment horizontal="center"/>
    </xf>
    <xf numFmtId="166" fontId="16" fillId="2" borderId="19" xfId="1" applyNumberFormat="1" applyFont="1" applyFill="1" applyBorder="1" applyAlignment="1">
      <alignment horizontal="center"/>
    </xf>
    <xf numFmtId="44" fontId="3" fillId="2" borderId="18" xfId="1" applyFont="1" applyFill="1" applyBorder="1" applyAlignment="1">
      <alignment horizontal="center"/>
    </xf>
    <xf numFmtId="44" fontId="3" fillId="2" borderId="19" xfId="1" applyFont="1" applyFill="1" applyBorder="1" applyAlignment="1">
      <alignment horizontal="center"/>
    </xf>
    <xf numFmtId="44" fontId="0" fillId="0" borderId="36" xfId="1" applyFont="1" applyBorder="1" applyAlignment="1"/>
    <xf numFmtId="0" fontId="17" fillId="0" borderId="21" xfId="0" applyFont="1" applyFill="1" applyBorder="1" applyAlignment="1">
      <alignment horizontal="center" vertical="center"/>
    </xf>
    <xf numFmtId="0" fontId="17" fillId="0" borderId="7" xfId="0" applyFont="1" applyFill="1" applyBorder="1" applyAlignment="1">
      <alignment horizontal="center" vertical="center"/>
    </xf>
    <xf numFmtId="0" fontId="5" fillId="2" borderId="162" xfId="0" applyFont="1" applyFill="1" applyBorder="1" applyAlignment="1">
      <alignment horizontal="left" vertical="center"/>
    </xf>
    <xf numFmtId="0" fontId="3" fillId="0" borderId="37" xfId="0" applyFont="1" applyFill="1" applyBorder="1" applyAlignment="1">
      <alignment horizontal="left" vertical="center"/>
    </xf>
    <xf numFmtId="0" fontId="3" fillId="0" borderId="8" xfId="0" applyFont="1" applyFill="1" applyBorder="1" applyAlignment="1">
      <alignment horizontal="left" vertical="center"/>
    </xf>
    <xf numFmtId="0" fontId="3" fillId="0" borderId="37"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7" fillId="0" borderId="194" xfId="0" applyFont="1" applyFill="1" applyBorder="1" applyAlignment="1">
      <alignment horizontal="center" vertical="center"/>
    </xf>
    <xf numFmtId="0" fontId="17" fillId="0" borderId="195" xfId="0" applyFont="1" applyFill="1" applyBorder="1" applyAlignment="1">
      <alignment horizontal="center" vertical="center"/>
    </xf>
    <xf numFmtId="0" fontId="2" fillId="2" borderId="19" xfId="0" applyFont="1" applyFill="1" applyBorder="1" applyAlignment="1">
      <alignment horizontal="left" vertical="center"/>
    </xf>
    <xf numFmtId="0" fontId="0" fillId="2" borderId="44" xfId="0" applyFill="1" applyBorder="1" applyAlignment="1">
      <alignment horizontal="left" vertical="center"/>
    </xf>
    <xf numFmtId="0" fontId="0" fillId="2" borderId="43" xfId="0" applyFill="1" applyBorder="1" applyAlignment="1">
      <alignment horizontal="left" vertical="center"/>
    </xf>
    <xf numFmtId="0" fontId="0" fillId="0" borderId="162" xfId="0" applyBorder="1" applyAlignment="1">
      <alignment horizontal="center"/>
    </xf>
    <xf numFmtId="0" fontId="0" fillId="0" borderId="162" xfId="0" applyBorder="1" applyAlignment="1"/>
    <xf numFmtId="0" fontId="17" fillId="0" borderId="75" xfId="0" applyFont="1" applyFill="1" applyBorder="1" applyAlignment="1">
      <alignment horizontal="center" vertical="center"/>
    </xf>
    <xf numFmtId="0" fontId="17" fillId="0" borderId="62" xfId="0" applyFont="1" applyFill="1" applyBorder="1" applyAlignment="1">
      <alignment horizontal="center" vertical="center"/>
    </xf>
    <xf numFmtId="0" fontId="17" fillId="0" borderId="55" xfId="0" applyFont="1" applyFill="1" applyBorder="1" applyAlignment="1">
      <alignment horizontal="center" vertical="center"/>
    </xf>
    <xf numFmtId="0" fontId="3" fillId="0" borderId="45" xfId="0" applyFont="1" applyFill="1" applyBorder="1" applyAlignment="1">
      <alignment horizontal="left"/>
    </xf>
    <xf numFmtId="0" fontId="3" fillId="0" borderId="33" xfId="0" applyFont="1" applyFill="1" applyBorder="1" applyAlignment="1">
      <alignment horizontal="left"/>
    </xf>
    <xf numFmtId="0" fontId="5" fillId="2" borderId="21" xfId="0" applyFont="1" applyFill="1" applyBorder="1" applyAlignment="1">
      <alignment horizontal="left"/>
    </xf>
    <xf numFmtId="0" fontId="5" fillId="2" borderId="7" xfId="0" applyFont="1" applyFill="1" applyBorder="1" applyAlignment="1">
      <alignment horizontal="left"/>
    </xf>
    <xf numFmtId="0" fontId="5" fillId="2" borderId="15" xfId="0" applyFont="1" applyFill="1" applyBorder="1" applyAlignment="1">
      <alignment horizontal="left"/>
    </xf>
    <xf numFmtId="0" fontId="5" fillId="2" borderId="13" xfId="0" applyFont="1" applyFill="1" applyBorder="1" applyAlignment="1">
      <alignment horizontal="left"/>
    </xf>
    <xf numFmtId="0" fontId="0" fillId="0" borderId="67" xfId="0" applyBorder="1" applyAlignment="1">
      <alignment horizontal="left" vertical="center"/>
    </xf>
    <xf numFmtId="0" fontId="3" fillId="2" borderId="154" xfId="0" applyFont="1" applyFill="1" applyBorder="1" applyAlignment="1">
      <alignment horizontal="left" vertical="center"/>
    </xf>
    <xf numFmtId="0" fontId="0" fillId="0" borderId="155" xfId="0" applyBorder="1" applyAlignment="1">
      <alignment horizontal="left" vertical="center"/>
    </xf>
    <xf numFmtId="0" fontId="0" fillId="0" borderId="156" xfId="0" applyBorder="1" applyAlignment="1">
      <alignment horizontal="left" vertical="center"/>
    </xf>
    <xf numFmtId="0" fontId="9" fillId="0" borderId="65" xfId="0" applyFont="1" applyFill="1" applyBorder="1" applyAlignment="1">
      <alignment horizontal="left"/>
    </xf>
    <xf numFmtId="0" fontId="0" fillId="0" borderId="66" xfId="0" applyBorder="1" applyAlignment="1">
      <alignment horizontal="left"/>
    </xf>
    <xf numFmtId="0" fontId="9" fillId="0" borderId="75" xfId="0" applyFont="1" applyFill="1" applyBorder="1" applyAlignment="1"/>
    <xf numFmtId="0" fontId="0" fillId="0" borderId="62" xfId="0" applyBorder="1" applyAlignment="1"/>
    <xf numFmtId="0" fontId="0" fillId="0" borderId="55" xfId="0" applyBorder="1" applyAlignment="1"/>
    <xf numFmtId="0" fontId="9" fillId="0" borderId="32" xfId="0" applyFont="1" applyFill="1" applyBorder="1" applyAlignment="1"/>
    <xf numFmtId="0" fontId="0" fillId="0" borderId="43" xfId="0" applyBorder="1" applyAlignment="1"/>
    <xf numFmtId="0" fontId="0" fillId="0" borderId="38" xfId="0" applyBorder="1" applyAlignment="1"/>
    <xf numFmtId="0" fontId="47" fillId="0" borderId="19" xfId="0" applyFont="1" applyFill="1" applyBorder="1" applyAlignment="1">
      <alignment horizontal="center" vertical="center"/>
    </xf>
    <xf numFmtId="0" fontId="47" fillId="0" borderId="36" xfId="0" applyFont="1" applyFill="1" applyBorder="1" applyAlignment="1">
      <alignment horizontal="center" vertical="center"/>
    </xf>
    <xf numFmtId="0" fontId="4" fillId="0" borderId="62" xfId="0" applyFont="1" applyFill="1" applyBorder="1" applyAlignment="1">
      <alignment horizontal="left" vertical="center"/>
    </xf>
    <xf numFmtId="0" fontId="4" fillId="0" borderId="55" xfId="0" applyFont="1" applyFill="1" applyBorder="1" applyAlignment="1">
      <alignment horizontal="left" vertical="center"/>
    </xf>
    <xf numFmtId="0" fontId="3" fillId="0" borderId="75" xfId="0" applyFont="1" applyFill="1" applyBorder="1" applyAlignment="1">
      <alignment horizontal="center"/>
    </xf>
    <xf numFmtId="0" fontId="3" fillId="0" borderId="62" xfId="0" applyFont="1" applyFill="1" applyBorder="1" applyAlignment="1">
      <alignment horizontal="center"/>
    </xf>
    <xf numFmtId="0" fontId="3" fillId="0" borderId="55" xfId="0" applyFont="1" applyFill="1" applyBorder="1" applyAlignment="1">
      <alignment horizontal="center"/>
    </xf>
    <xf numFmtId="0" fontId="3" fillId="0" borderId="75"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55" xfId="0" applyFont="1" applyFill="1" applyBorder="1" applyAlignment="1">
      <alignment horizontal="center" vertical="center"/>
    </xf>
    <xf numFmtId="0" fontId="5" fillId="0" borderId="75" xfId="0" applyFont="1" applyFill="1" applyBorder="1" applyAlignment="1">
      <alignment horizontal="center"/>
    </xf>
    <xf numFmtId="0" fontId="5" fillId="0" borderId="62" xfId="0" applyFont="1" applyFill="1" applyBorder="1" applyAlignment="1">
      <alignment horizontal="center"/>
    </xf>
    <xf numFmtId="0" fontId="5" fillId="0" borderId="55" xfId="0" applyFont="1" applyFill="1" applyBorder="1" applyAlignment="1">
      <alignment horizontal="center"/>
    </xf>
    <xf numFmtId="0" fontId="3" fillId="2" borderId="27" xfId="0" applyFont="1" applyFill="1" applyBorder="1" applyAlignment="1">
      <alignment horizontal="left" vertical="top"/>
    </xf>
    <xf numFmtId="0" fontId="3" fillId="2" borderId="34" xfId="0" applyFont="1" applyFill="1" applyBorder="1" applyAlignment="1">
      <alignment horizontal="left" vertical="top"/>
    </xf>
    <xf numFmtId="0" fontId="5" fillId="2" borderId="21" xfId="0" applyFont="1" applyFill="1" applyBorder="1" applyAlignment="1">
      <alignment horizontal="left" vertical="top"/>
    </xf>
    <xf numFmtId="0" fontId="5" fillId="2" borderId="0" xfId="0" applyFont="1" applyFill="1" applyBorder="1" applyAlignment="1">
      <alignment horizontal="left" vertical="top"/>
    </xf>
    <xf numFmtId="0" fontId="5" fillId="2" borderId="24" xfId="0" applyFont="1" applyFill="1" applyBorder="1" applyAlignment="1">
      <alignment horizontal="left" vertical="top"/>
    </xf>
    <xf numFmtId="0" fontId="3" fillId="0" borderId="8" xfId="0" applyFont="1" applyFill="1" applyBorder="1" applyAlignment="1">
      <alignment horizontal="left"/>
    </xf>
    <xf numFmtId="0" fontId="3" fillId="0" borderId="59" xfId="0" applyFont="1" applyFill="1" applyBorder="1" applyAlignment="1">
      <alignment horizontal="left"/>
    </xf>
    <xf numFmtId="165" fontId="16" fillId="2" borderId="18" xfId="0" applyNumberFormat="1" applyFont="1" applyFill="1" applyBorder="1"/>
    <xf numFmtId="165" fontId="16" fillId="2" borderId="19" xfId="0" applyNumberFormat="1" applyFont="1" applyFill="1" applyBorder="1"/>
    <xf numFmtId="165" fontId="16" fillId="2" borderId="36" xfId="0" applyNumberFormat="1" applyFont="1" applyFill="1" applyBorder="1"/>
    <xf numFmtId="0" fontId="0" fillId="0" borderId="75" xfId="0" applyBorder="1" applyAlignment="1"/>
    <xf numFmtId="0" fontId="5" fillId="2" borderId="24" xfId="0" applyFont="1" applyFill="1" applyBorder="1"/>
    <xf numFmtId="0" fontId="5" fillId="2" borderId="48" xfId="0" applyFont="1" applyFill="1" applyBorder="1"/>
    <xf numFmtId="165" fontId="3" fillId="2" borderId="49" xfId="0" applyNumberFormat="1" applyFont="1" applyFill="1" applyBorder="1"/>
    <xf numFmtId="165" fontId="3" fillId="2" borderId="25" xfId="0" applyNumberFormat="1" applyFont="1" applyFill="1" applyBorder="1"/>
    <xf numFmtId="0" fontId="5" fillId="2" borderId="18" xfId="0" applyFont="1" applyFill="1" applyBorder="1" applyAlignment="1">
      <alignment horizontal="left" vertical="top"/>
    </xf>
    <xf numFmtId="0" fontId="5" fillId="2" borderId="19" xfId="0" applyFont="1" applyFill="1" applyBorder="1" applyAlignment="1">
      <alignment horizontal="left" vertical="top"/>
    </xf>
    <xf numFmtId="0" fontId="3" fillId="0" borderId="45" xfId="0" applyFont="1" applyFill="1" applyBorder="1" applyAlignment="1">
      <alignment horizontal="left" vertical="center"/>
    </xf>
    <xf numFmtId="0" fontId="3" fillId="0" borderId="71" xfId="0" applyFont="1" applyFill="1" applyBorder="1" applyAlignment="1">
      <alignment horizontal="left"/>
    </xf>
    <xf numFmtId="0" fontId="3" fillId="0" borderId="56" xfId="0" applyFont="1" applyFill="1" applyBorder="1" applyAlignment="1">
      <alignment horizontal="left"/>
    </xf>
    <xf numFmtId="0" fontId="47" fillId="0" borderId="17" xfId="0" applyFont="1" applyFill="1" applyBorder="1" applyAlignment="1">
      <alignment horizontal="center" vertical="center"/>
    </xf>
    <xf numFmtId="0" fontId="47" fillId="0" borderId="20" xfId="0" applyFont="1" applyFill="1" applyBorder="1" applyAlignment="1">
      <alignment horizontal="center" vertical="center"/>
    </xf>
    <xf numFmtId="0" fontId="9" fillId="0" borderId="77" xfId="0" applyFont="1" applyFill="1" applyBorder="1" applyAlignment="1">
      <alignment horizontal="center"/>
    </xf>
    <xf numFmtId="0" fontId="9" fillId="0" borderId="71" xfId="0" applyFont="1" applyFill="1" applyBorder="1" applyAlignment="1">
      <alignment horizontal="center"/>
    </xf>
    <xf numFmtId="0" fontId="9" fillId="0" borderId="56" xfId="0" applyFont="1" applyFill="1" applyBorder="1" applyAlignment="1">
      <alignment horizontal="center"/>
    </xf>
    <xf numFmtId="0" fontId="4" fillId="0" borderId="75" xfId="0" applyFont="1" applyFill="1" applyBorder="1" applyAlignment="1">
      <alignment horizontal="left" vertical="center"/>
    </xf>
    <xf numFmtId="0" fontId="5" fillId="2" borderId="26" xfId="0" applyFont="1" applyFill="1" applyBorder="1" applyAlignment="1">
      <alignment horizontal="left" vertical="top"/>
    </xf>
    <xf numFmtId="0" fontId="5" fillId="2" borderId="33" xfId="0" applyFont="1" applyFill="1" applyBorder="1" applyAlignment="1">
      <alignment horizontal="left" vertical="top"/>
    </xf>
    <xf numFmtId="0" fontId="3" fillId="0" borderId="37" xfId="0" applyFont="1" applyFill="1" applyBorder="1"/>
    <xf numFmtId="0" fontId="3" fillId="0" borderId="1" xfId="0" applyFont="1" applyFill="1" applyBorder="1"/>
    <xf numFmtId="0" fontId="3" fillId="0" borderId="27" xfId="0" applyFont="1" applyFill="1" applyBorder="1"/>
    <xf numFmtId="0" fontId="3" fillId="0" borderId="34" xfId="0" applyFont="1" applyFill="1" applyBorder="1"/>
    <xf numFmtId="0" fontId="3" fillId="0" borderId="77" xfId="0" applyFont="1" applyFill="1" applyBorder="1" applyAlignment="1"/>
    <xf numFmtId="0" fontId="0" fillId="0" borderId="71" xfId="0" applyBorder="1" applyAlignment="1"/>
    <xf numFmtId="0" fontId="0" fillId="0" borderId="56" xfId="0" applyBorder="1" applyAlignment="1"/>
    <xf numFmtId="0" fontId="4" fillId="2" borderId="63" xfId="0" applyFont="1" applyFill="1" applyBorder="1" applyAlignment="1">
      <alignment horizontal="left" vertical="center"/>
    </xf>
    <xf numFmtId="0" fontId="4" fillId="0" borderId="32" xfId="0" applyFont="1" applyFill="1" applyBorder="1" applyAlignment="1">
      <alignment horizontal="left" vertical="center"/>
    </xf>
    <xf numFmtId="0" fontId="3" fillId="0" borderId="62" xfId="0" applyFont="1" applyFill="1" applyBorder="1" applyAlignment="1">
      <alignment horizontal="left"/>
    </xf>
    <xf numFmtId="0" fontId="3" fillId="0" borderId="55" xfId="0" applyFont="1" applyFill="1" applyBorder="1" applyAlignment="1">
      <alignment horizontal="left"/>
    </xf>
    <xf numFmtId="0" fontId="5" fillId="2" borderId="2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1" xfId="0" applyFont="1" applyFill="1" applyBorder="1" applyAlignment="1">
      <alignment horizontal="center"/>
    </xf>
    <xf numFmtId="0" fontId="3" fillId="0" borderId="65" xfId="0" applyFont="1" applyFill="1" applyBorder="1" applyAlignment="1">
      <alignment vertical="center"/>
    </xf>
    <xf numFmtId="0" fontId="3" fillId="0" borderId="59" xfId="0" applyFont="1" applyFill="1" applyBorder="1" applyAlignment="1">
      <alignment vertical="center"/>
    </xf>
    <xf numFmtId="0" fontId="47" fillId="0" borderId="18" xfId="0" applyFont="1" applyFill="1" applyBorder="1" applyAlignment="1">
      <alignment horizontal="center" vertical="center"/>
    </xf>
    <xf numFmtId="0" fontId="3" fillId="0" borderId="75" xfId="0" applyFont="1" applyFill="1" applyBorder="1" applyAlignment="1">
      <alignment vertical="center"/>
    </xf>
    <xf numFmtId="0" fontId="3" fillId="0" borderId="62" xfId="0" applyFont="1" applyFill="1" applyBorder="1" applyAlignment="1">
      <alignment vertical="center"/>
    </xf>
    <xf numFmtId="0" fontId="3" fillId="0" borderId="55" xfId="0" applyFont="1" applyFill="1" applyBorder="1" applyAlignment="1">
      <alignment vertical="center"/>
    </xf>
    <xf numFmtId="0" fontId="3" fillId="0" borderId="8" xfId="0" applyFont="1" applyFill="1" applyBorder="1" applyAlignment="1">
      <alignment vertical="center"/>
    </xf>
    <xf numFmtId="0" fontId="3" fillId="0" borderId="58" xfId="0" applyFont="1" applyFill="1" applyBorder="1"/>
    <xf numFmtId="0" fontId="3" fillId="0" borderId="2" xfId="0" applyFont="1" applyFill="1" applyBorder="1"/>
    <xf numFmtId="0" fontId="3" fillId="0" borderId="77" xfId="0" applyFont="1" applyFill="1" applyBorder="1" applyAlignment="1">
      <alignment vertical="center"/>
    </xf>
    <xf numFmtId="0" fontId="0" fillId="0" borderId="56" xfId="0" applyBorder="1" applyAlignment="1">
      <alignment vertical="center"/>
    </xf>
    <xf numFmtId="0" fontId="0" fillId="0" borderId="55" xfId="0" applyBorder="1" applyAlignment="1">
      <alignment vertical="center"/>
    </xf>
    <xf numFmtId="2" fontId="10" fillId="2" borderId="50" xfId="0" applyNumberFormat="1" applyFont="1" applyFill="1" applyBorder="1" applyAlignment="1">
      <alignment horizontal="center"/>
    </xf>
    <xf numFmtId="0" fontId="0" fillId="0" borderId="20" xfId="0" applyBorder="1" applyAlignment="1">
      <alignment horizontal="center"/>
    </xf>
    <xf numFmtId="0" fontId="3" fillId="0" borderId="63" xfId="0" applyFont="1" applyFill="1" applyBorder="1" applyAlignment="1">
      <alignment vertical="center"/>
    </xf>
    <xf numFmtId="0" fontId="3" fillId="0" borderId="44" xfId="0" applyFont="1" applyFill="1" applyBorder="1" applyAlignment="1">
      <alignment vertical="center"/>
    </xf>
    <xf numFmtId="0" fontId="3" fillId="0" borderId="45" xfId="0" applyFont="1" applyFill="1" applyBorder="1" applyAlignment="1">
      <alignment vertical="center"/>
    </xf>
    <xf numFmtId="0" fontId="47" fillId="0" borderId="0" xfId="0" applyFont="1" applyFill="1" applyBorder="1" applyAlignment="1">
      <alignment horizontal="center" vertical="center"/>
    </xf>
    <xf numFmtId="0" fontId="47" fillId="0" borderId="22" xfId="0" applyFont="1" applyFill="1" applyBorder="1" applyAlignment="1">
      <alignment horizontal="center" vertical="center"/>
    </xf>
    <xf numFmtId="0" fontId="3" fillId="0" borderId="75" xfId="0" applyFont="1" applyFill="1" applyBorder="1" applyAlignment="1">
      <alignment horizontal="left" vertical="top"/>
    </xf>
    <xf numFmtId="0" fontId="0" fillId="0" borderId="62" xfId="0" applyBorder="1" applyAlignment="1">
      <alignment horizontal="left" vertical="top"/>
    </xf>
    <xf numFmtId="0" fontId="0" fillId="0" borderId="55" xfId="0" applyBorder="1" applyAlignment="1">
      <alignment horizontal="left" vertical="top"/>
    </xf>
    <xf numFmtId="0" fontId="3" fillId="0" borderId="18" xfId="0" applyFont="1" applyFill="1" applyBorder="1" applyAlignment="1">
      <alignment horizontal="left" vertical="center"/>
    </xf>
    <xf numFmtId="0" fontId="0" fillId="0" borderId="162" xfId="0" applyBorder="1" applyAlignment="1">
      <alignment horizontal="left" vertical="center"/>
    </xf>
    <xf numFmtId="0" fontId="43" fillId="0" borderId="75" xfId="0" applyFont="1" applyFill="1" applyBorder="1" applyAlignment="1">
      <alignment vertical="center"/>
    </xf>
    <xf numFmtId="0" fontId="43" fillId="0" borderId="62" xfId="0" applyFont="1" applyFill="1" applyBorder="1" applyAlignment="1">
      <alignment vertical="center"/>
    </xf>
    <xf numFmtId="0" fontId="43" fillId="0" borderId="55" xfId="0" applyFont="1" applyFill="1" applyBorder="1" applyAlignment="1">
      <alignment vertical="center"/>
    </xf>
    <xf numFmtId="0" fontId="4" fillId="2" borderId="23" xfId="0" applyFont="1" applyFill="1" applyBorder="1" applyAlignment="1">
      <alignment horizontal="left" vertical="center"/>
    </xf>
    <xf numFmtId="0" fontId="0" fillId="2" borderId="24" xfId="0" applyFill="1" applyBorder="1" applyAlignment="1">
      <alignment horizontal="left" vertical="center"/>
    </xf>
  </cellXfs>
  <cellStyles count="5">
    <cellStyle name="Currency" xfId="1" builtinId="4"/>
    <cellStyle name="Hyperlink" xfId="4" builtinId="8"/>
    <cellStyle name="Hyperlink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116205</xdr:colOff>
      <xdr:row>0</xdr:row>
      <xdr:rowOff>36195</xdr:rowOff>
    </xdr:from>
    <xdr:to>
      <xdr:col>3</xdr:col>
      <xdr:colOff>43815</xdr:colOff>
      <xdr:row>5</xdr:row>
      <xdr:rowOff>83820</xdr:rowOff>
    </xdr:to>
    <xdr:pic>
      <xdr:nvPicPr>
        <xdr:cNvPr id="2" name="Picture 1" descr="M:\EDSERVICES\All forms of Logos and pictures\Graphics\SCEE Log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2905" y="36195"/>
          <a:ext cx="117729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428625</xdr:colOff>
      <xdr:row>0</xdr:row>
      <xdr:rowOff>0</xdr:rowOff>
    </xdr:from>
    <xdr:to>
      <xdr:col>16</xdr:col>
      <xdr:colOff>352425</xdr:colOff>
      <xdr:row>5</xdr:row>
      <xdr:rowOff>76200</xdr:rowOff>
    </xdr:to>
    <xdr:pic>
      <xdr:nvPicPr>
        <xdr:cNvPr id="3" name="Picture 2" descr="M:\EDSERVICES\All forms of Logos and pictures\Graphics\ACE Logo Lge.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34425" y="0"/>
          <a:ext cx="13525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STRIBUTION/Forms%20WAREHOUSE/Order%20Forms%202018/Current%20Masters/O_Order-Forms_SCEE-Affiliated_20180320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Cover"/>
      <sheetName val="Info"/>
      <sheetName val="AUS"/>
      <sheetName val="NZ"/>
      <sheetName val="Math Pg 1"/>
      <sheetName val="Math-Eng Pg 2"/>
      <sheetName val="Eng Pg 3"/>
      <sheetName val="Eng-Sose Pg 4"/>
      <sheetName val="Sose Pg 5"/>
      <sheetName val="Sose-Sc Pg 6"/>
      <sheetName val="Sc Pg 7"/>
      <sheetName val="Sc-RRs Pg 8"/>
      <sheetName val="WB-Bible Pg 9"/>
      <sheetName val="Bible Pge 10"/>
      <sheetName val="NZ-PG-US-Elective Pg 11"/>
      <sheetName val="Lang Pg 12"/>
      <sheetName val="DVD Pg 13"/>
      <sheetName val="Resource Pg 14"/>
      <sheetName val="Admin Pg 15"/>
      <sheetName val="Admin Pg 16"/>
    </sheetNames>
    <sheetDataSet>
      <sheetData sheetId="0">
        <row r="5">
          <cell r="H5" t="str">
            <v>January to June 2018</v>
          </cell>
        </row>
        <row r="11">
          <cell r="O11">
            <v>2701</v>
          </cell>
        </row>
        <row r="13">
          <cell r="T13">
            <v>5.25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aceministries.com/rminstall"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4"/>
  <sheetViews>
    <sheetView view="pageLayout" zoomScaleNormal="100" workbookViewId="0">
      <selection activeCell="C8" sqref="C8:I8"/>
    </sheetView>
  </sheetViews>
  <sheetFormatPr defaultColWidth="9.109375" defaultRowHeight="14.4"/>
  <cols>
    <col min="1" max="1" width="3.88671875" style="6" customWidth="1"/>
    <col min="2" max="8" width="9.109375" style="6"/>
    <col min="9" max="9" width="13" style="6" customWidth="1"/>
    <col min="10" max="10" width="7.109375" style="6" customWidth="1"/>
    <col min="11" max="14" width="9.109375" style="6"/>
    <col min="15" max="15" width="10.6640625" style="6" bestFit="1" customWidth="1"/>
    <col min="16" max="18" width="9.109375" style="6"/>
    <col min="19" max="19" width="27" style="6" hidden="1" customWidth="1"/>
    <col min="20" max="20" width="13.33203125" style="6" hidden="1" customWidth="1"/>
    <col min="21" max="16384" width="9.109375" style="6"/>
  </cols>
  <sheetData>
    <row r="1" spans="1:20" ht="20.100000000000001" customHeight="1">
      <c r="A1" s="1038"/>
      <c r="B1" s="1039"/>
      <c r="C1" s="1039"/>
      <c r="D1" s="1039"/>
      <c r="E1" s="1105" t="s">
        <v>988</v>
      </c>
      <c r="F1" s="1039"/>
      <c r="G1" s="1039"/>
      <c r="H1" s="1039" t="s">
        <v>989</v>
      </c>
      <c r="I1" s="1039"/>
      <c r="J1" s="1039"/>
      <c r="K1" s="1039"/>
      <c r="L1" s="1039"/>
      <c r="M1" s="1039" t="s">
        <v>990</v>
      </c>
      <c r="N1" s="1039"/>
      <c r="O1" s="1039"/>
      <c r="P1" s="1039"/>
      <c r="Q1" s="1040"/>
      <c r="R1" s="994"/>
    </row>
    <row r="2" spans="1:20" ht="20.100000000000001" customHeight="1">
      <c r="A2" s="1041"/>
      <c r="B2" s="1002"/>
      <c r="C2" s="1002"/>
      <c r="D2" s="1002"/>
      <c r="E2" s="1394" t="s">
        <v>991</v>
      </c>
      <c r="F2" s="1394"/>
      <c r="G2" s="1394"/>
      <c r="H2" s="1394"/>
      <c r="I2" s="1394"/>
      <c r="J2" s="1394"/>
      <c r="K2" s="1394"/>
      <c r="L2" s="1394"/>
      <c r="M2" s="1394"/>
      <c r="N2" s="1394"/>
      <c r="O2" s="1002"/>
      <c r="P2" s="1002"/>
      <c r="Q2" s="1042"/>
      <c r="R2" s="994"/>
    </row>
    <row r="3" spans="1:20" ht="20.100000000000001" customHeight="1">
      <c r="A3" s="1041"/>
      <c r="B3" s="1399"/>
      <c r="C3" s="1399"/>
      <c r="D3" s="1002"/>
      <c r="E3" s="1346" t="s">
        <v>1151</v>
      </c>
      <c r="F3" s="1412"/>
      <c r="G3" s="1412"/>
      <c r="H3" s="1412"/>
      <c r="I3" s="1412"/>
      <c r="J3" s="1008"/>
      <c r="K3" s="1008"/>
      <c r="L3" s="1008"/>
      <c r="M3" s="1008"/>
      <c r="N3" s="1002"/>
      <c r="O3" s="1008"/>
      <c r="P3" s="1002"/>
      <c r="Q3" s="1042"/>
      <c r="R3" s="994"/>
    </row>
    <row r="4" spans="1:20" ht="20.100000000000001" customHeight="1" thickBot="1">
      <c r="A4" s="1041"/>
      <c r="B4" s="1399"/>
      <c r="C4" s="1399"/>
      <c r="D4" s="1002"/>
      <c r="E4" s="1003" t="s">
        <v>1179</v>
      </c>
      <c r="F4" s="1003"/>
      <c r="G4" s="1003"/>
      <c r="H4" s="1003"/>
      <c r="I4" s="1003"/>
      <c r="J4" s="1003"/>
      <c r="K4" s="1003"/>
      <c r="L4" s="1003"/>
      <c r="M4" s="1003"/>
      <c r="N4" s="1002"/>
      <c r="O4" s="1008"/>
      <c r="P4" s="1002"/>
      <c r="Q4" s="1042"/>
      <c r="R4" s="994"/>
      <c r="S4" s="995"/>
    </row>
    <row r="5" spans="1:20" ht="20.100000000000001" customHeight="1" thickBot="1">
      <c r="A5" s="1041"/>
      <c r="B5" s="1399"/>
      <c r="C5" s="1399"/>
      <c r="D5" s="1002"/>
      <c r="E5" s="1400" t="s">
        <v>15</v>
      </c>
      <c r="F5" s="1400"/>
      <c r="G5" s="1400"/>
      <c r="H5" s="1401" t="s">
        <v>1165</v>
      </c>
      <c r="I5" s="1402"/>
      <c r="J5" s="1402"/>
      <c r="K5" s="1403"/>
      <c r="L5" s="1002"/>
      <c r="M5" s="1002"/>
      <c r="N5" s="1008"/>
      <c r="O5" s="1008"/>
      <c r="P5" s="1002"/>
      <c r="Q5" s="1042"/>
      <c r="R5" s="994"/>
    </row>
    <row r="6" spans="1:20" ht="20.100000000000001" customHeight="1" thickBot="1">
      <c r="A6" s="1041"/>
      <c r="B6" s="1002"/>
      <c r="C6" s="1002"/>
      <c r="D6" s="1002"/>
      <c r="E6" s="1002"/>
      <c r="F6" s="1106" t="s">
        <v>992</v>
      </c>
      <c r="G6" s="1404" t="s">
        <v>1162</v>
      </c>
      <c r="H6" s="1405"/>
      <c r="I6" s="1405"/>
      <c r="J6" s="1405"/>
      <c r="K6" s="1405"/>
      <c r="L6" s="1405"/>
      <c r="M6" s="1406"/>
      <c r="N6" s="1002"/>
      <c r="O6" s="1002"/>
      <c r="P6" s="1002"/>
      <c r="Q6" s="1042"/>
      <c r="R6" s="994"/>
    </row>
    <row r="7" spans="1:20" ht="20.100000000000001" customHeight="1" thickBot="1">
      <c r="A7" s="1041"/>
      <c r="B7" s="1415" t="s">
        <v>1148</v>
      </c>
      <c r="C7" s="1416"/>
      <c r="D7" s="1416"/>
      <c r="E7" s="1416"/>
      <c r="F7" s="1416"/>
      <c r="G7" s="1416"/>
      <c r="H7" s="1416"/>
      <c r="I7" s="1416"/>
      <c r="J7" s="1416"/>
      <c r="K7" s="1416"/>
      <c r="L7" s="1416"/>
      <c r="M7" s="1416"/>
      <c r="N7" s="1416"/>
      <c r="O7" s="1416"/>
      <c r="P7" s="1416"/>
      <c r="Q7" s="1417"/>
      <c r="R7" s="994"/>
    </row>
    <row r="8" spans="1:20" ht="20.100000000000001" customHeight="1" thickBot="1">
      <c r="A8" s="1041"/>
      <c r="B8" s="996" t="s">
        <v>1146</v>
      </c>
      <c r="C8" s="1407"/>
      <c r="D8" s="1408"/>
      <c r="E8" s="1408"/>
      <c r="F8" s="1408"/>
      <c r="G8" s="1408"/>
      <c r="H8" s="1408"/>
      <c r="I8" s="1409"/>
      <c r="J8" s="1410" t="s">
        <v>993</v>
      </c>
      <c r="K8" s="1411"/>
      <c r="L8" s="1381"/>
      <c r="M8" s="1387"/>
      <c r="N8" s="1382"/>
      <c r="O8" s="997" t="s">
        <v>994</v>
      </c>
      <c r="P8" s="1381"/>
      <c r="Q8" s="1382"/>
      <c r="R8" s="994"/>
    </row>
    <row r="9" spans="1:20" ht="20.100000000000001" customHeight="1" thickBot="1">
      <c r="A9" s="1041"/>
      <c r="B9" s="1413" t="s">
        <v>995</v>
      </c>
      <c r="C9" s="1414"/>
      <c r="D9" s="1383"/>
      <c r="E9" s="1383"/>
      <c r="F9" s="1383"/>
      <c r="G9" s="1383"/>
      <c r="H9" s="1383"/>
      <c r="I9" s="1383"/>
      <c r="J9" s="1383"/>
      <c r="K9" s="1383"/>
      <c r="L9" s="1383"/>
      <c r="M9" s="1384"/>
      <c r="N9" s="1104" t="s">
        <v>996</v>
      </c>
      <c r="O9" s="1385"/>
      <c r="P9" s="1385"/>
      <c r="Q9" s="1386"/>
      <c r="R9" s="994"/>
    </row>
    <row r="10" spans="1:20" ht="20.100000000000001" customHeight="1" thickBot="1">
      <c r="A10" s="1041"/>
      <c r="B10" s="1413" t="s">
        <v>1147</v>
      </c>
      <c r="C10" s="1414"/>
      <c r="D10" s="1387"/>
      <c r="E10" s="1387"/>
      <c r="F10" s="1387"/>
      <c r="G10" s="1387"/>
      <c r="H10" s="1387"/>
      <c r="I10" s="1387"/>
      <c r="J10" s="1387"/>
      <c r="K10" s="1387"/>
      <c r="L10" s="1387"/>
      <c r="M10" s="1382"/>
      <c r="N10" s="1104" t="s">
        <v>997</v>
      </c>
      <c r="O10" s="1388"/>
      <c r="P10" s="1388"/>
      <c r="Q10" s="1389"/>
      <c r="R10" s="994"/>
    </row>
    <row r="11" spans="1:20" ht="20.100000000000001" customHeight="1" thickBot="1">
      <c r="A11" s="1041"/>
      <c r="B11" s="1005" t="s">
        <v>998</v>
      </c>
      <c r="C11" s="1002"/>
      <c r="D11" s="1002"/>
      <c r="E11" s="1002"/>
      <c r="F11" s="1002"/>
      <c r="G11" s="998"/>
      <c r="H11" s="1002"/>
      <c r="I11" s="1002"/>
      <c r="J11" s="1002"/>
      <c r="K11" s="1002"/>
      <c r="L11" s="1002"/>
      <c r="M11" s="1002"/>
      <c r="N11" s="1002"/>
      <c r="O11" s="1390">
        <f ca="1">ROUNDUP(RAND()*(10000-1000)+1000,0)</f>
        <v>9272</v>
      </c>
      <c r="P11" s="1391"/>
      <c r="Q11" s="1392"/>
      <c r="R11" s="994"/>
    </row>
    <row r="12" spans="1:20" ht="7.5" customHeight="1" thickBot="1">
      <c r="A12" s="1041"/>
      <c r="B12" s="1005"/>
      <c r="C12" s="1002"/>
      <c r="D12" s="1002"/>
      <c r="E12" s="1002"/>
      <c r="F12" s="1002"/>
      <c r="G12" s="1122"/>
      <c r="H12" s="1002"/>
      <c r="I12" s="1002"/>
      <c r="J12" s="1002"/>
      <c r="K12" s="1002"/>
      <c r="L12" s="1002"/>
      <c r="M12" s="1002"/>
      <c r="N12" s="1002"/>
      <c r="O12" s="1393"/>
      <c r="P12" s="1394"/>
      <c r="Q12" s="1395"/>
      <c r="R12" s="994"/>
    </row>
    <row r="13" spans="1:20" ht="20.100000000000001" customHeight="1" thickBot="1">
      <c r="A13" s="1041"/>
      <c r="B13" s="1418" t="s">
        <v>999</v>
      </c>
      <c r="C13" s="1419"/>
      <c r="D13" s="1419"/>
      <c r="E13" s="1420"/>
      <c r="F13" s="1420"/>
      <c r="G13" s="1420"/>
      <c r="H13" s="1420"/>
      <c r="I13" s="1420"/>
      <c r="J13" s="1420"/>
      <c r="K13" s="1420"/>
      <c r="L13" s="1420"/>
      <c r="M13" s="1420"/>
      <c r="N13" s="1414"/>
      <c r="O13" s="1396"/>
      <c r="P13" s="1397"/>
      <c r="Q13" s="1398"/>
      <c r="R13" s="994"/>
      <c r="S13" s="999" t="s">
        <v>517</v>
      </c>
      <c r="T13" s="999" t="s">
        <v>6</v>
      </c>
    </row>
    <row r="14" spans="1:20" ht="20.100000000000001" customHeight="1" thickBot="1">
      <c r="A14" s="1041"/>
      <c r="B14" s="1365" t="s">
        <v>1000</v>
      </c>
      <c r="C14" s="1365"/>
      <c r="D14" s="1365"/>
      <c r="E14" s="1365"/>
      <c r="F14" s="1365"/>
      <c r="G14" s="1365"/>
      <c r="H14" s="1365"/>
      <c r="I14" s="1365"/>
      <c r="J14" s="1365"/>
      <c r="K14" s="1365"/>
      <c r="L14" s="1365"/>
      <c r="M14" s="1365"/>
      <c r="N14" s="1365"/>
      <c r="O14" s="1365"/>
      <c r="P14" s="1002"/>
      <c r="Q14" s="1042"/>
      <c r="R14" s="994"/>
      <c r="S14" s="305" t="s">
        <v>1001</v>
      </c>
      <c r="T14" s="1000">
        <v>5.25</v>
      </c>
    </row>
    <row r="15" spans="1:20" ht="20.100000000000001" customHeight="1" thickBot="1">
      <c r="A15" s="1041"/>
      <c r="B15" s="1001"/>
      <c r="C15" s="1378" t="s">
        <v>1002</v>
      </c>
      <c r="D15" s="1379"/>
      <c r="E15" s="1379"/>
      <c r="F15" s="1002"/>
      <c r="G15" s="1002"/>
      <c r="H15" s="1001"/>
      <c r="I15" s="1005" t="s">
        <v>1003</v>
      </c>
      <c r="J15" s="1002"/>
      <c r="K15" s="1002"/>
      <c r="L15" s="1002"/>
      <c r="M15" s="1002"/>
      <c r="N15" s="1001"/>
      <c r="O15" s="1005" t="s">
        <v>1004</v>
      </c>
      <c r="P15" s="1002"/>
      <c r="Q15" s="1042"/>
      <c r="R15" s="994"/>
      <c r="S15" s="305" t="s">
        <v>1005</v>
      </c>
      <c r="T15" s="1000">
        <v>5.25</v>
      </c>
    </row>
    <row r="16" spans="1:20" ht="20.100000000000001" customHeight="1" thickBot="1">
      <c r="A16" s="1041"/>
      <c r="B16" s="1002"/>
      <c r="C16" s="1002"/>
      <c r="D16" s="1002"/>
      <c r="E16" s="1002"/>
      <c r="F16" s="1002"/>
      <c r="G16" s="1002"/>
      <c r="H16" s="1002"/>
      <c r="I16" s="1002"/>
      <c r="J16" s="1002"/>
      <c r="K16" s="1002"/>
      <c r="L16" s="1002"/>
      <c r="M16" s="1002"/>
      <c r="N16" s="1002"/>
      <c r="O16" s="1002"/>
      <c r="P16" s="1002"/>
      <c r="Q16" s="1042"/>
      <c r="R16" s="994"/>
      <c r="S16" s="305" t="s">
        <v>1006</v>
      </c>
      <c r="T16" s="1000">
        <v>1.8</v>
      </c>
    </row>
    <row r="17" spans="1:20" ht="20.100000000000001" customHeight="1" thickBot="1">
      <c r="A17" s="1041"/>
      <c r="B17" s="1001"/>
      <c r="C17" s="1380" t="s">
        <v>1007</v>
      </c>
      <c r="D17" s="1379"/>
      <c r="E17" s="1379"/>
      <c r="F17" s="1002"/>
      <c r="G17" s="1371" t="s">
        <v>1008</v>
      </c>
      <c r="H17" s="1376"/>
      <c r="I17" s="1377"/>
      <c r="J17" s="1366"/>
      <c r="K17" s="1367"/>
      <c r="L17" s="1366"/>
      <c r="M17" s="1367"/>
      <c r="N17" s="1366"/>
      <c r="O17" s="1367"/>
      <c r="P17" s="1366"/>
      <c r="Q17" s="1367"/>
      <c r="R17" s="994"/>
      <c r="S17" s="305" t="s">
        <v>1009</v>
      </c>
      <c r="T17" s="1000">
        <v>5.25</v>
      </c>
    </row>
    <row r="18" spans="1:20" ht="20.100000000000001" customHeight="1" thickBot="1">
      <c r="A18" s="1041"/>
      <c r="B18" s="1002"/>
      <c r="C18" s="1002"/>
      <c r="D18" s="1002"/>
      <c r="E18" s="1002"/>
      <c r="F18" s="1002"/>
      <c r="G18" s="1002"/>
      <c r="H18" s="1002"/>
      <c r="I18" s="1002"/>
      <c r="J18" s="1002"/>
      <c r="K18" s="1002"/>
      <c r="L18" s="1002"/>
      <c r="M18" s="1002"/>
      <c r="N18" s="1002"/>
      <c r="O18" s="1002"/>
      <c r="P18" s="1002"/>
      <c r="Q18" s="1042"/>
      <c r="R18" s="994"/>
      <c r="S18" s="305" t="s">
        <v>1009</v>
      </c>
      <c r="T18" s="1000">
        <v>4.3499999999999996</v>
      </c>
    </row>
    <row r="19" spans="1:20" ht="20.100000000000001" customHeight="1" thickBot="1">
      <c r="A19" s="1041"/>
      <c r="B19" s="1001"/>
      <c r="C19" s="1380" t="s">
        <v>1010</v>
      </c>
      <c r="D19" s="1379"/>
      <c r="E19" s="1379"/>
      <c r="F19" s="1368" t="s">
        <v>1011</v>
      </c>
      <c r="G19" s="1369"/>
      <c r="H19" s="1116"/>
      <c r="I19" s="1115"/>
      <c r="J19" s="1370" t="s">
        <v>1145</v>
      </c>
      <c r="K19" s="1371"/>
      <c r="L19" s="1372"/>
      <c r="M19" s="1373"/>
      <c r="N19" s="1374"/>
      <c r="O19" s="1374"/>
      <c r="P19" s="1374"/>
      <c r="Q19" s="1375"/>
      <c r="R19" s="994"/>
      <c r="S19" s="145"/>
      <c r="T19" s="1004"/>
    </row>
    <row r="20" spans="1:20" ht="20.100000000000001" customHeight="1">
      <c r="A20" s="1041"/>
      <c r="B20" s="1005" t="s">
        <v>1012</v>
      </c>
      <c r="C20" s="1002"/>
      <c r="D20" s="1002"/>
      <c r="E20" s="1002"/>
      <c r="F20" s="1006"/>
      <c r="G20" s="1006"/>
      <c r="H20" s="1007"/>
      <c r="I20" s="1007"/>
      <c r="J20" s="1008"/>
      <c r="K20" s="1008"/>
      <c r="L20" s="1008"/>
      <c r="M20" s="1008"/>
      <c r="N20" s="1008"/>
      <c r="O20" s="1008"/>
      <c r="P20" s="1008"/>
      <c r="Q20" s="1107"/>
      <c r="R20" s="994"/>
      <c r="S20" s="145"/>
      <c r="T20" s="1004"/>
    </row>
    <row r="21" spans="1:20" ht="20.100000000000001" customHeight="1" thickBot="1">
      <c r="A21" s="1041"/>
      <c r="B21" s="1009" t="s">
        <v>1013</v>
      </c>
      <c r="C21" s="1009"/>
      <c r="D21" s="1009"/>
      <c r="E21" s="1002"/>
      <c r="F21" s="1124"/>
      <c r="G21" s="1002"/>
      <c r="H21" s="1002"/>
      <c r="I21" s="1010"/>
      <c r="J21" s="1002"/>
      <c r="K21" s="1002"/>
      <c r="L21" s="1002"/>
      <c r="M21" s="1002"/>
      <c r="N21" s="1346"/>
      <c r="O21" s="1346"/>
      <c r="P21" s="1346"/>
      <c r="Q21" s="1347"/>
      <c r="R21" s="994"/>
      <c r="S21" s="145"/>
      <c r="T21" s="1004"/>
    </row>
    <row r="22" spans="1:20" ht="20.100000000000001" customHeight="1" thickBot="1">
      <c r="A22" s="1041"/>
      <c r="B22" s="1001"/>
      <c r="C22" s="1108" t="s">
        <v>1014</v>
      </c>
      <c r="D22" s="1001"/>
      <c r="E22" s="1109" t="s">
        <v>1015</v>
      </c>
      <c r="F22" s="1002"/>
      <c r="G22" s="1003" t="s">
        <v>1016</v>
      </c>
      <c r="H22" s="1011"/>
      <c r="I22" s="1011"/>
      <c r="J22" s="1011"/>
      <c r="K22" s="1011"/>
      <c r="L22" s="1002"/>
      <c r="M22" s="1002"/>
      <c r="N22" s="1002"/>
      <c r="O22" s="1002"/>
      <c r="P22" s="1002"/>
      <c r="Q22" s="1042"/>
      <c r="R22" s="994"/>
      <c r="S22" s="145"/>
      <c r="T22" s="1004"/>
    </row>
    <row r="23" spans="1:20" ht="20.100000000000001" customHeight="1" thickBot="1">
      <c r="A23" s="1041"/>
      <c r="B23" s="1012"/>
      <c r="C23" s="1012"/>
      <c r="D23" s="1012"/>
      <c r="E23" s="1012"/>
      <c r="F23" s="1012"/>
      <c r="G23" s="1013" t="s">
        <v>1017</v>
      </c>
      <c r="H23" s="1014"/>
      <c r="I23" s="1014"/>
      <c r="J23" s="1014"/>
      <c r="K23" s="1015"/>
      <c r="L23" s="1011"/>
      <c r="M23" s="1011"/>
      <c r="N23" s="1011"/>
      <c r="O23" s="1011"/>
      <c r="P23" s="1014"/>
      <c r="Q23" s="1110"/>
      <c r="R23" s="994"/>
      <c r="S23" s="145"/>
      <c r="T23" s="1004"/>
    </row>
    <row r="24" spans="1:20" ht="20.100000000000001" customHeight="1" thickBot="1">
      <c r="A24" s="1041"/>
      <c r="B24" s="1016"/>
      <c r="C24" s="1108" t="s">
        <v>1018</v>
      </c>
      <c r="D24" s="1012"/>
      <c r="E24" s="1012"/>
      <c r="F24" s="1012"/>
      <c r="G24" s="1013" t="s">
        <v>1019</v>
      </c>
      <c r="H24" s="1014"/>
      <c r="I24" s="1014"/>
      <c r="J24" s="1014"/>
      <c r="K24" s="1015"/>
      <c r="L24" s="1011"/>
      <c r="M24" s="1011"/>
      <c r="N24" s="1011"/>
      <c r="O24" s="1011"/>
      <c r="P24" s="1014"/>
      <c r="Q24" s="1110"/>
      <c r="R24" s="994"/>
      <c r="S24" s="145"/>
      <c r="T24" s="1004"/>
    </row>
    <row r="25" spans="1:20" ht="28.5" customHeight="1" thickBot="1">
      <c r="A25" s="1348" t="s">
        <v>1020</v>
      </c>
      <c r="B25" s="1349"/>
      <c r="C25" s="1349"/>
      <c r="D25" s="1349"/>
      <c r="E25" s="1350"/>
      <c r="F25" s="1351"/>
      <c r="G25" s="1352"/>
      <c r="H25" s="1352"/>
      <c r="I25" s="1352"/>
      <c r="J25" s="1352"/>
      <c r="K25" s="1352"/>
      <c r="L25" s="1352"/>
      <c r="M25" s="1352"/>
      <c r="N25" s="1352"/>
      <c r="O25" s="1352"/>
      <c r="P25" s="1352"/>
      <c r="Q25" s="1353"/>
      <c r="R25" s="994"/>
      <c r="S25" s="145"/>
      <c r="T25" s="1004"/>
    </row>
    <row r="26" spans="1:20" ht="21.9" customHeight="1" thickBot="1">
      <c r="A26" s="1041"/>
      <c r="B26" s="1103" t="s">
        <v>1144</v>
      </c>
      <c r="C26" s="1354" t="s">
        <v>1021</v>
      </c>
      <c r="D26" s="1354"/>
      <c r="E26" s="1354"/>
      <c r="F26" s="1355"/>
      <c r="G26" s="1355"/>
      <c r="H26" s="1355"/>
      <c r="I26" s="1355"/>
      <c r="J26" s="1017"/>
      <c r="K26" s="1362" t="s">
        <v>1022</v>
      </c>
      <c r="L26" s="1363"/>
      <c r="M26" s="1363"/>
      <c r="N26" s="1363"/>
      <c r="O26" s="1363"/>
      <c r="P26" s="1363"/>
      <c r="Q26" s="1364"/>
      <c r="R26" s="994"/>
    </row>
    <row r="27" spans="1:20" ht="21.9" customHeight="1">
      <c r="A27" s="1041"/>
      <c r="B27" s="1018"/>
      <c r="C27" s="1356" t="s">
        <v>1023</v>
      </c>
      <c r="D27" s="1357"/>
      <c r="E27" s="1357"/>
      <c r="F27" s="1357"/>
      <c r="G27" s="1357"/>
      <c r="H27" s="1357"/>
      <c r="I27" s="1358"/>
      <c r="J27" s="1017"/>
      <c r="K27" s="1359" t="s">
        <v>1024</v>
      </c>
      <c r="L27" s="1360"/>
      <c r="M27" s="1360"/>
      <c r="N27" s="1360"/>
      <c r="O27" s="1360"/>
      <c r="P27" s="1360"/>
      <c r="Q27" s="1361"/>
      <c r="R27" s="994"/>
    </row>
    <row r="28" spans="1:20" ht="21.9" customHeight="1">
      <c r="A28" s="1041"/>
      <c r="B28" s="1019"/>
      <c r="C28" s="1284" t="s">
        <v>1025</v>
      </c>
      <c r="D28" s="1285"/>
      <c r="E28" s="1285"/>
      <c r="F28" s="1285"/>
      <c r="G28" s="1285"/>
      <c r="H28" s="1285"/>
      <c r="I28" s="1286"/>
      <c r="J28" s="1020"/>
      <c r="K28" s="1342" t="s">
        <v>1026</v>
      </c>
      <c r="L28" s="1343"/>
      <c r="M28" s="1021"/>
      <c r="N28" s="1022"/>
      <c r="O28" s="1342" t="s">
        <v>1027</v>
      </c>
      <c r="P28" s="1344"/>
      <c r="Q28" s="1345"/>
      <c r="R28" s="994"/>
    </row>
    <row r="29" spans="1:20" ht="21.9" customHeight="1">
      <c r="A29" s="1041"/>
      <c r="B29" s="1123">
        <v>1</v>
      </c>
      <c r="C29" s="1284" t="s">
        <v>1028</v>
      </c>
      <c r="D29" s="1285"/>
      <c r="E29" s="1285"/>
      <c r="F29" s="1285"/>
      <c r="G29" s="1285"/>
      <c r="H29" s="1285"/>
      <c r="I29" s="1286"/>
      <c r="J29" s="1024"/>
      <c r="K29" s="1287" t="s">
        <v>12</v>
      </c>
      <c r="L29" s="1287"/>
      <c r="M29" s="1021"/>
      <c r="N29" s="1025"/>
      <c r="O29" s="1288">
        <f>'Math Pg 1'!N72</f>
        <v>0</v>
      </c>
      <c r="P29" s="1289"/>
      <c r="Q29" s="1290"/>
      <c r="R29" s="994"/>
    </row>
    <row r="30" spans="1:20" ht="21.9" customHeight="1">
      <c r="A30" s="1041"/>
      <c r="B30" s="1123">
        <v>2</v>
      </c>
      <c r="C30" s="1284" t="s">
        <v>1028</v>
      </c>
      <c r="D30" s="1285"/>
      <c r="E30" s="1285"/>
      <c r="F30" s="1285"/>
      <c r="G30" s="1285"/>
      <c r="H30" s="1285"/>
      <c r="I30" s="1286"/>
      <c r="J30" s="1024"/>
      <c r="K30" s="1287" t="s">
        <v>164</v>
      </c>
      <c r="L30" s="1287"/>
      <c r="M30" s="1026"/>
      <c r="N30" s="1026"/>
      <c r="O30" s="1288">
        <f>'Math Pg 2'!N72</f>
        <v>0</v>
      </c>
      <c r="P30" s="1289"/>
      <c r="Q30" s="1290"/>
      <c r="R30" s="994"/>
    </row>
    <row r="31" spans="1:20" ht="21.9" customHeight="1">
      <c r="A31" s="1041"/>
      <c r="B31" s="1123">
        <v>3</v>
      </c>
      <c r="C31" s="1284" t="s">
        <v>1140</v>
      </c>
      <c r="D31" s="1285"/>
      <c r="E31" s="1285"/>
      <c r="F31" s="1285"/>
      <c r="G31" s="1285"/>
      <c r="H31" s="1285"/>
      <c r="I31" s="1286"/>
      <c r="J31" s="1024"/>
      <c r="K31" s="1287" t="s">
        <v>189</v>
      </c>
      <c r="L31" s="1287"/>
      <c r="M31" s="1026"/>
      <c r="N31" s="1026"/>
      <c r="O31" s="1288">
        <f>'Eng Pg 3'!N72</f>
        <v>0</v>
      </c>
      <c r="P31" s="1289"/>
      <c r="Q31" s="1290"/>
      <c r="R31" s="994"/>
    </row>
    <row r="32" spans="1:20" ht="21.9" customHeight="1">
      <c r="A32" s="1041"/>
      <c r="B32" s="1123">
        <v>4</v>
      </c>
      <c r="C32" s="1284" t="s">
        <v>1142</v>
      </c>
      <c r="D32" s="1285"/>
      <c r="E32" s="1285"/>
      <c r="F32" s="1285"/>
      <c r="G32" s="1285"/>
      <c r="H32" s="1285"/>
      <c r="I32" s="1286"/>
      <c r="J32" s="1024"/>
      <c r="K32" s="1287" t="s">
        <v>243</v>
      </c>
      <c r="L32" s="1287"/>
      <c r="M32" s="1021"/>
      <c r="N32" s="1025"/>
      <c r="O32" s="1288">
        <f>'Eng-Sose Pg 4'!N72</f>
        <v>0</v>
      </c>
      <c r="P32" s="1289"/>
      <c r="Q32" s="1290"/>
      <c r="R32" s="994"/>
    </row>
    <row r="33" spans="1:19" ht="21.9" customHeight="1">
      <c r="A33" s="1041"/>
      <c r="B33" s="1123">
        <v>5</v>
      </c>
      <c r="C33" s="1339" t="s">
        <v>1141</v>
      </c>
      <c r="D33" s="1340"/>
      <c r="E33" s="1340"/>
      <c r="F33" s="1340"/>
      <c r="G33" s="1340"/>
      <c r="H33" s="1340"/>
      <c r="I33" s="1341"/>
      <c r="J33" s="1024"/>
      <c r="K33" s="1287" t="s">
        <v>303</v>
      </c>
      <c r="L33" s="1287"/>
      <c r="M33" s="1027"/>
      <c r="N33" s="1028"/>
      <c r="O33" s="1288">
        <f>'Sose Pg 5'!N72</f>
        <v>0</v>
      </c>
      <c r="P33" s="1289"/>
      <c r="Q33" s="1290"/>
      <c r="R33" s="994"/>
    </row>
    <row r="34" spans="1:19" ht="21.9" customHeight="1">
      <c r="A34" s="1041"/>
      <c r="B34" s="1123">
        <v>6</v>
      </c>
      <c r="C34" s="1339" t="s">
        <v>1141</v>
      </c>
      <c r="D34" s="1340"/>
      <c r="E34" s="1340"/>
      <c r="F34" s="1340"/>
      <c r="G34" s="1340"/>
      <c r="H34" s="1340"/>
      <c r="I34" s="1341"/>
      <c r="J34" s="1024"/>
      <c r="K34" s="1287" t="s">
        <v>304</v>
      </c>
      <c r="L34" s="1287"/>
      <c r="M34" s="1029"/>
      <c r="N34" s="1029"/>
      <c r="O34" s="1288">
        <f>'Sose Pg 6'!N72</f>
        <v>0</v>
      </c>
      <c r="P34" s="1289"/>
      <c r="Q34" s="1290"/>
      <c r="R34" s="994"/>
    </row>
    <row r="35" spans="1:19" ht="21.9" customHeight="1">
      <c r="A35" s="1041"/>
      <c r="B35" s="1123">
        <v>7</v>
      </c>
      <c r="C35" s="1339" t="s">
        <v>1141</v>
      </c>
      <c r="D35" s="1340"/>
      <c r="E35" s="1340"/>
      <c r="F35" s="1340"/>
      <c r="G35" s="1340"/>
      <c r="H35" s="1340"/>
      <c r="I35" s="1341"/>
      <c r="J35" s="1024"/>
      <c r="K35" s="1287" t="s">
        <v>362</v>
      </c>
      <c r="L35" s="1287"/>
      <c r="M35" s="1030"/>
      <c r="N35" s="1030"/>
      <c r="O35" s="1288">
        <f>'Sose Pg 7'!N72</f>
        <v>0</v>
      </c>
      <c r="P35" s="1289"/>
      <c r="Q35" s="1290"/>
      <c r="R35" s="994"/>
    </row>
    <row r="36" spans="1:19" ht="21.9" customHeight="1">
      <c r="A36" s="1041"/>
      <c r="B36" s="1123">
        <v>8</v>
      </c>
      <c r="C36" s="1339" t="s">
        <v>1143</v>
      </c>
      <c r="D36" s="1340"/>
      <c r="E36" s="1340"/>
      <c r="F36" s="1340"/>
      <c r="G36" s="1340"/>
      <c r="H36" s="1340"/>
      <c r="I36" s="1341"/>
      <c r="J36" s="1024"/>
      <c r="K36" s="1287" t="s">
        <v>424</v>
      </c>
      <c r="L36" s="1287"/>
      <c r="M36" s="1031"/>
      <c r="N36" s="1031"/>
      <c r="O36" s="1288">
        <f>'Sose Pg 7'!N73</f>
        <v>0</v>
      </c>
      <c r="P36" s="1289"/>
      <c r="Q36" s="1290"/>
      <c r="R36" s="994"/>
    </row>
    <row r="37" spans="1:19" ht="21.9" customHeight="1">
      <c r="A37" s="1041"/>
      <c r="B37" s="1123">
        <v>9</v>
      </c>
      <c r="C37" s="1284" t="s">
        <v>1152</v>
      </c>
      <c r="D37" s="1285"/>
      <c r="E37" s="1285"/>
      <c r="F37" s="1285"/>
      <c r="G37" s="1285"/>
      <c r="H37" s="1285"/>
      <c r="I37" s="1286"/>
      <c r="J37" s="1024"/>
      <c r="K37" s="1287" t="s">
        <v>436</v>
      </c>
      <c r="L37" s="1287"/>
      <c r="M37" s="1032"/>
      <c r="N37" s="1033"/>
      <c r="O37" s="1288">
        <f>'Sc-RRs Pg 9'!N72</f>
        <v>0</v>
      </c>
      <c r="P37" s="1289"/>
      <c r="Q37" s="1290"/>
      <c r="R37" s="994"/>
    </row>
    <row r="38" spans="1:19" ht="21.9" customHeight="1">
      <c r="A38" s="1041"/>
      <c r="B38" s="1123">
        <v>10</v>
      </c>
      <c r="C38" s="1284" t="s">
        <v>1029</v>
      </c>
      <c r="D38" s="1285"/>
      <c r="E38" s="1285"/>
      <c r="F38" s="1285"/>
      <c r="G38" s="1285"/>
      <c r="H38" s="1285"/>
      <c r="I38" s="1286"/>
      <c r="J38" s="1024"/>
      <c r="K38" s="1287" t="s">
        <v>437</v>
      </c>
      <c r="L38" s="1287"/>
      <c r="M38" s="1032"/>
      <c r="N38" s="1033"/>
      <c r="O38" s="1288">
        <f>'WB-Bible Pg 10'!N72</f>
        <v>0</v>
      </c>
      <c r="P38" s="1289"/>
      <c r="Q38" s="1290"/>
      <c r="R38" s="994"/>
    </row>
    <row r="39" spans="1:19" ht="21.9" customHeight="1">
      <c r="A39" s="1041"/>
      <c r="B39" s="1123">
        <v>11</v>
      </c>
      <c r="C39" s="1284" t="s">
        <v>1030</v>
      </c>
      <c r="D39" s="1285"/>
      <c r="E39" s="1285"/>
      <c r="F39" s="1285"/>
      <c r="G39" s="1285"/>
      <c r="H39" s="1285"/>
      <c r="I39" s="1286"/>
      <c r="J39" s="1024"/>
      <c r="K39" s="1287" t="s">
        <v>511</v>
      </c>
      <c r="L39" s="1287"/>
      <c r="M39" s="1032"/>
      <c r="N39" s="1034"/>
      <c r="O39" s="1288">
        <f>'Bible  Elect Pg 11'!N72</f>
        <v>0</v>
      </c>
      <c r="P39" s="1289"/>
      <c r="Q39" s="1290"/>
      <c r="R39" s="994"/>
    </row>
    <row r="40" spans="1:19" ht="21.9" customHeight="1">
      <c r="A40" s="1041"/>
      <c r="B40" s="1123">
        <v>12</v>
      </c>
      <c r="C40" s="1284" t="s">
        <v>1153</v>
      </c>
      <c r="D40" s="1285"/>
      <c r="E40" s="1285"/>
      <c r="F40" s="1285"/>
      <c r="G40" s="1285"/>
      <c r="H40" s="1285"/>
      <c r="I40" s="1286"/>
      <c r="J40" s="1024"/>
      <c r="K40" s="1287" t="s">
        <v>577</v>
      </c>
      <c r="L40" s="1287"/>
      <c r="M40" s="1032"/>
      <c r="N40" s="1034"/>
      <c r="O40" s="1288">
        <f>'Electives Pg 12'!N72</f>
        <v>0</v>
      </c>
      <c r="P40" s="1289"/>
      <c r="Q40" s="1290"/>
      <c r="R40" s="994"/>
    </row>
    <row r="41" spans="1:19" ht="21.9" customHeight="1">
      <c r="A41" s="1041"/>
      <c r="B41" s="1123">
        <v>13</v>
      </c>
      <c r="C41" s="1284" t="s">
        <v>1031</v>
      </c>
      <c r="D41" s="1285"/>
      <c r="E41" s="1285"/>
      <c r="F41" s="1285"/>
      <c r="G41" s="1285"/>
      <c r="H41" s="1285"/>
      <c r="I41" s="1286"/>
      <c r="J41" s="1024"/>
      <c r="K41" s="1287" t="s">
        <v>576</v>
      </c>
      <c r="L41" s="1287"/>
      <c r="M41" s="1032"/>
      <c r="N41" s="1034"/>
      <c r="O41" s="1288">
        <f>'DVD Pg 13'!N69</f>
        <v>0</v>
      </c>
      <c r="P41" s="1289"/>
      <c r="Q41" s="1290"/>
      <c r="R41" s="994"/>
    </row>
    <row r="42" spans="1:19" ht="21.9" customHeight="1">
      <c r="A42" s="1041"/>
      <c r="B42" s="1123">
        <v>14</v>
      </c>
      <c r="C42" s="1284" t="s">
        <v>1154</v>
      </c>
      <c r="D42" s="1285"/>
      <c r="E42" s="1285"/>
      <c r="F42" s="1285"/>
      <c r="G42" s="1285"/>
      <c r="H42" s="1285"/>
      <c r="I42" s="1286"/>
      <c r="J42" s="1024"/>
      <c r="K42" s="1287" t="s">
        <v>706</v>
      </c>
      <c r="L42" s="1287"/>
      <c r="M42" s="1032"/>
      <c r="N42" s="1034"/>
      <c r="O42" s="1288">
        <f>'Resource Pg 14'!O70</f>
        <v>0</v>
      </c>
      <c r="P42" s="1289"/>
      <c r="Q42" s="1290"/>
      <c r="R42" s="994"/>
    </row>
    <row r="43" spans="1:19" ht="21.9" customHeight="1">
      <c r="A43" s="1041"/>
      <c r="B43" s="1123">
        <v>15</v>
      </c>
      <c r="C43" s="1284" t="s">
        <v>1155</v>
      </c>
      <c r="D43" s="1285"/>
      <c r="E43" s="1285"/>
      <c r="F43" s="1285"/>
      <c r="G43" s="1285"/>
      <c r="H43" s="1285"/>
      <c r="I43" s="1286"/>
      <c r="J43" s="1024"/>
      <c r="K43" s="1287" t="s">
        <v>831</v>
      </c>
      <c r="L43" s="1287"/>
      <c r="M43" s="1027"/>
      <c r="N43" s="1028"/>
      <c r="O43" s="1288">
        <f>'Admin Pg 15'!O71</f>
        <v>0</v>
      </c>
      <c r="P43" s="1289"/>
      <c r="Q43" s="1290"/>
      <c r="R43" s="994"/>
    </row>
    <row r="44" spans="1:19" ht="21.9" customHeight="1">
      <c r="A44" s="1041"/>
      <c r="B44" s="1123">
        <v>16</v>
      </c>
      <c r="C44" s="1284" t="s">
        <v>1156</v>
      </c>
      <c r="D44" s="1291"/>
      <c r="E44" s="1291"/>
      <c r="F44" s="1291"/>
      <c r="G44" s="1291"/>
      <c r="H44" s="1291"/>
      <c r="I44" s="1292"/>
      <c r="J44" s="1024"/>
      <c r="K44" s="1287" t="s">
        <v>960</v>
      </c>
      <c r="L44" s="1287"/>
      <c r="M44" s="1029"/>
      <c r="N44" s="1029"/>
      <c r="O44" s="1288">
        <f>'Admin Pg 16'!O70</f>
        <v>0</v>
      </c>
      <c r="P44" s="1289"/>
      <c r="Q44" s="1290"/>
      <c r="R44" s="994"/>
      <c r="S44" s="145"/>
    </row>
    <row r="45" spans="1:19" ht="21.9" customHeight="1">
      <c r="A45" s="1041"/>
      <c r="B45" s="1023"/>
      <c r="C45" s="1259"/>
      <c r="D45" s="1260"/>
      <c r="E45" s="1260"/>
      <c r="F45" s="1260"/>
      <c r="G45" s="1260"/>
      <c r="H45" s="1260"/>
      <c r="I45" s="1261"/>
      <c r="J45" s="1024"/>
      <c r="K45" s="145"/>
      <c r="L45" s="145"/>
      <c r="M45" s="145"/>
      <c r="N45" s="145"/>
      <c r="O45" s="145"/>
      <c r="P45" s="145"/>
      <c r="Q45" s="145"/>
      <c r="R45" s="994"/>
    </row>
    <row r="46" spans="1:19" ht="21.9" customHeight="1">
      <c r="A46" s="1041"/>
      <c r="B46" s="1293" t="s">
        <v>1157</v>
      </c>
      <c r="C46" s="1294"/>
      <c r="D46" s="1294"/>
      <c r="E46" s="1294"/>
      <c r="F46" s="1295"/>
      <c r="G46" s="1132">
        <v>1</v>
      </c>
      <c r="H46" s="1133">
        <v>0</v>
      </c>
      <c r="I46" s="1002"/>
      <c r="J46" s="1024"/>
      <c r="K46" s="1262" t="s">
        <v>1032</v>
      </c>
      <c r="L46" s="1262"/>
      <c r="M46" s="1262"/>
      <c r="N46" s="1262"/>
      <c r="O46" s="1263">
        <f>SUM(O29:Q45)</f>
        <v>0</v>
      </c>
      <c r="P46" s="1263"/>
      <c r="Q46" s="1264"/>
      <c r="R46" s="994"/>
    </row>
    <row r="47" spans="1:19" ht="15" customHeight="1">
      <c r="A47" s="1041"/>
      <c r="B47" s="1296" t="s">
        <v>99</v>
      </c>
      <c r="C47" s="1297"/>
      <c r="D47" s="1297"/>
      <c r="E47" s="1297"/>
      <c r="F47" s="1130"/>
      <c r="G47" s="1130"/>
      <c r="H47" s="1131" t="s">
        <v>99</v>
      </c>
      <c r="I47" s="1002"/>
      <c r="J47" s="1002"/>
      <c r="K47" s="1262"/>
      <c r="L47" s="1262"/>
      <c r="M47" s="1262"/>
      <c r="N47" s="1262"/>
      <c r="O47" s="1263"/>
      <c r="P47" s="1263"/>
      <c r="Q47" s="1264"/>
      <c r="R47" s="994"/>
    </row>
    <row r="48" spans="1:19" ht="23.4" customHeight="1">
      <c r="A48" s="1041"/>
      <c r="B48" s="1265" t="s">
        <v>1149</v>
      </c>
      <c r="C48" s="1266"/>
      <c r="D48" s="1266"/>
      <c r="E48" s="1266"/>
      <c r="F48" s="1266"/>
      <c r="G48" s="1266"/>
      <c r="H48" s="1266"/>
      <c r="I48" s="1267"/>
      <c r="J48" s="1035"/>
      <c r="K48" s="1274" t="s">
        <v>1033</v>
      </c>
      <c r="L48" s="1275"/>
      <c r="M48" s="1275"/>
      <c r="N48" s="1036">
        <v>5</v>
      </c>
      <c r="O48" s="1276">
        <f>O46*(N48/100)</f>
        <v>0</v>
      </c>
      <c r="P48" s="1277"/>
      <c r="Q48" s="1278"/>
      <c r="R48" s="1002"/>
    </row>
    <row r="49" spans="1:18" ht="25.2" customHeight="1">
      <c r="A49" s="1041"/>
      <c r="B49" s="1268"/>
      <c r="C49" s="1269"/>
      <c r="D49" s="1269"/>
      <c r="E49" s="1269"/>
      <c r="F49" s="1269"/>
      <c r="G49" s="1269"/>
      <c r="H49" s="1269"/>
      <c r="I49" s="1270"/>
      <c r="J49" s="1035"/>
      <c r="K49" s="1279" t="s">
        <v>1034</v>
      </c>
      <c r="L49" s="1280"/>
      <c r="M49" s="1280"/>
      <c r="N49" s="1280"/>
      <c r="O49" s="1281">
        <f>O46-O48</f>
        <v>0</v>
      </c>
      <c r="P49" s="1282"/>
      <c r="Q49" s="1283"/>
      <c r="R49" s="1002"/>
    </row>
    <row r="50" spans="1:18" ht="21" customHeight="1">
      <c r="A50" s="1041"/>
      <c r="B50" s="1268"/>
      <c r="C50" s="1269"/>
      <c r="D50" s="1269"/>
      <c r="E50" s="1269"/>
      <c r="F50" s="1269"/>
      <c r="G50" s="1269"/>
      <c r="H50" s="1269"/>
      <c r="I50" s="1270"/>
      <c r="J50" s="1035"/>
      <c r="K50" s="1320" t="s">
        <v>1035</v>
      </c>
      <c r="L50" s="1321"/>
      <c r="M50" s="1321"/>
      <c r="N50" s="1321"/>
      <c r="O50" s="1321"/>
      <c r="P50" s="1321"/>
      <c r="Q50" s="1322"/>
      <c r="R50" s="994"/>
    </row>
    <row r="51" spans="1:18" ht="15" customHeight="1">
      <c r="A51" s="1041"/>
      <c r="B51" s="1268"/>
      <c r="C51" s="1269"/>
      <c r="D51" s="1269"/>
      <c r="E51" s="1269"/>
      <c r="F51" s="1269"/>
      <c r="G51" s="1269"/>
      <c r="H51" s="1269"/>
      <c r="I51" s="1270"/>
      <c r="J51" s="1035"/>
      <c r="K51" s="1262" t="s">
        <v>1036</v>
      </c>
      <c r="L51" s="1262"/>
      <c r="M51" s="1262"/>
      <c r="N51" s="1262"/>
      <c r="O51" s="1323"/>
      <c r="P51" s="1323"/>
      <c r="Q51" s="1324"/>
      <c r="R51" s="994"/>
    </row>
    <row r="52" spans="1:18" ht="15.75" customHeight="1">
      <c r="A52" s="1041"/>
      <c r="B52" s="1268"/>
      <c r="C52" s="1269"/>
      <c r="D52" s="1269"/>
      <c r="E52" s="1269"/>
      <c r="F52" s="1269"/>
      <c r="G52" s="1269"/>
      <c r="H52" s="1269"/>
      <c r="I52" s="1270"/>
      <c r="J52" s="1002"/>
      <c r="K52" s="1262"/>
      <c r="L52" s="1262"/>
      <c r="M52" s="1262"/>
      <c r="N52" s="1262"/>
      <c r="O52" s="1323"/>
      <c r="P52" s="1323"/>
      <c r="Q52" s="1324"/>
      <c r="R52" s="994"/>
    </row>
    <row r="53" spans="1:18" ht="24" customHeight="1">
      <c r="A53" s="1041"/>
      <c r="B53" s="1268"/>
      <c r="C53" s="1269"/>
      <c r="D53" s="1269"/>
      <c r="E53" s="1269"/>
      <c r="F53" s="1269"/>
      <c r="G53" s="1269"/>
      <c r="H53" s="1269"/>
      <c r="I53" s="1270"/>
      <c r="J53" s="1002"/>
      <c r="K53" s="1037"/>
      <c r="L53" s="1298" t="s">
        <v>1037</v>
      </c>
      <c r="M53" s="1299"/>
      <c r="N53" s="1300"/>
      <c r="O53" s="1263">
        <f>O49+O51</f>
        <v>0</v>
      </c>
      <c r="P53" s="1263"/>
      <c r="Q53" s="1264"/>
      <c r="R53" s="994"/>
    </row>
    <row r="54" spans="1:18" ht="15.75" customHeight="1">
      <c r="A54" s="1041"/>
      <c r="B54" s="1271"/>
      <c r="C54" s="1272"/>
      <c r="D54" s="1272"/>
      <c r="E54" s="1272"/>
      <c r="F54" s="1272"/>
      <c r="G54" s="1272"/>
      <c r="H54" s="1272"/>
      <c r="I54" s="1273"/>
      <c r="J54" s="1002"/>
      <c r="K54" s="1037"/>
      <c r="L54" s="1301"/>
      <c r="M54" s="1302"/>
      <c r="N54" s="1303"/>
      <c r="O54" s="1263"/>
      <c r="P54" s="1263"/>
      <c r="Q54" s="1264"/>
      <c r="R54" s="994"/>
    </row>
    <row r="55" spans="1:18" ht="15" customHeight="1">
      <c r="A55" s="1041"/>
      <c r="B55" s="1248" t="s">
        <v>1161</v>
      </c>
      <c r="C55" s="1249"/>
      <c r="D55" s="1249"/>
      <c r="E55" s="1249"/>
      <c r="F55" s="1249"/>
      <c r="G55" s="1249"/>
      <c r="H55" s="1250"/>
      <c r="I55" s="1002"/>
      <c r="J55" s="1002"/>
      <c r="K55" s="1002"/>
      <c r="L55" s="1325" t="s">
        <v>1038</v>
      </c>
      <c r="M55" s="1325"/>
      <c r="N55" s="1325"/>
      <c r="O55" s="1325"/>
      <c r="P55" s="1325"/>
      <c r="Q55" s="1326"/>
      <c r="R55" s="994"/>
    </row>
    <row r="56" spans="1:18" ht="18.75" customHeight="1">
      <c r="A56" s="1041"/>
      <c r="B56" s="1251" t="s">
        <v>1158</v>
      </c>
      <c r="C56" s="1252"/>
      <c r="D56" s="1252"/>
      <c r="E56" s="1252"/>
      <c r="F56" s="1252"/>
      <c r="G56" s="1252"/>
      <c r="H56" s="1253"/>
      <c r="I56" s="1002"/>
      <c r="J56" s="1002"/>
      <c r="K56" s="1043"/>
      <c r="L56" s="1327" t="s">
        <v>1039</v>
      </c>
      <c r="M56" s="1328"/>
      <c r="N56" s="1329"/>
      <c r="O56" s="1333"/>
      <c r="P56" s="1334"/>
      <c r="Q56" s="1335"/>
      <c r="R56" s="994"/>
    </row>
    <row r="57" spans="1:18" ht="15.75" customHeight="1">
      <c r="A57" s="1041"/>
      <c r="B57" s="1254" t="s">
        <v>1160</v>
      </c>
      <c r="C57" s="1252"/>
      <c r="D57" s="1252"/>
      <c r="E57" s="1252"/>
      <c r="F57" s="1252"/>
      <c r="G57" s="1252"/>
      <c r="H57" s="1253"/>
      <c r="I57" s="1002"/>
      <c r="J57" s="1002"/>
      <c r="K57" s="1043"/>
      <c r="L57" s="1330"/>
      <c r="M57" s="1331"/>
      <c r="N57" s="1332"/>
      <c r="O57" s="1336"/>
      <c r="P57" s="1337"/>
      <c r="Q57" s="1338"/>
      <c r="R57" s="994"/>
    </row>
    <row r="58" spans="1:18" ht="15.75" customHeight="1" thickBot="1">
      <c r="A58" s="1041"/>
      <c r="B58" s="1255" t="s">
        <v>1159</v>
      </c>
      <c r="C58" s="1252"/>
      <c r="D58" s="1252"/>
      <c r="E58" s="1252"/>
      <c r="F58" s="1252"/>
      <c r="G58" s="1252"/>
      <c r="H58" s="1253"/>
      <c r="I58" s="1002"/>
      <c r="J58" s="1002"/>
      <c r="K58" s="1002"/>
      <c r="L58" s="1002"/>
      <c r="M58" s="1002"/>
      <c r="N58" s="1002"/>
      <c r="O58" s="1002"/>
      <c r="P58" s="1002"/>
      <c r="Q58" s="1042"/>
      <c r="R58" s="994"/>
    </row>
    <row r="59" spans="1:18" ht="17.25" customHeight="1">
      <c r="A59" s="1041"/>
      <c r="B59" s="1256" t="s">
        <v>1150</v>
      </c>
      <c r="C59" s="1257"/>
      <c r="D59" s="1257"/>
      <c r="E59" s="1257"/>
      <c r="F59" s="1257"/>
      <c r="G59" s="1257"/>
      <c r="H59" s="1258"/>
      <c r="I59" s="1002"/>
      <c r="J59" s="1002"/>
      <c r="K59" s="1298" t="s">
        <v>1040</v>
      </c>
      <c r="L59" s="1299"/>
      <c r="M59" s="1299"/>
      <c r="N59" s="1300"/>
      <c r="O59" s="1304">
        <f>O53+O56</f>
        <v>0</v>
      </c>
      <c r="P59" s="1305"/>
      <c r="Q59" s="1306"/>
      <c r="R59" s="994"/>
    </row>
    <row r="60" spans="1:18" ht="15.75" customHeight="1">
      <c r="A60" s="1041"/>
      <c r="B60" s="1242"/>
      <c r="C60" s="1243"/>
      <c r="D60" s="1243"/>
      <c r="E60" s="1243"/>
      <c r="F60" s="1243"/>
      <c r="G60" s="1243"/>
      <c r="H60" s="1244"/>
      <c r="I60" s="1002"/>
      <c r="J60" s="1111"/>
      <c r="K60" s="1301"/>
      <c r="L60" s="1302"/>
      <c r="M60" s="1302"/>
      <c r="N60" s="1303"/>
      <c r="O60" s="1307"/>
      <c r="P60" s="1308"/>
      <c r="Q60" s="1309"/>
      <c r="R60" s="994"/>
    </row>
    <row r="61" spans="1:18" ht="15" thickBot="1">
      <c r="A61" s="1041"/>
      <c r="B61" s="1242"/>
      <c r="C61" s="1243"/>
      <c r="D61" s="1243"/>
      <c r="E61" s="1243"/>
      <c r="F61" s="1243"/>
      <c r="G61" s="1243"/>
      <c r="H61" s="1244"/>
      <c r="I61" s="1002"/>
      <c r="J61" s="1111"/>
      <c r="K61" s="1044"/>
      <c r="L61" s="1003"/>
      <c r="M61" s="1003"/>
      <c r="N61" s="1003"/>
      <c r="O61" s="1003"/>
      <c r="P61" s="1003"/>
      <c r="Q61" s="1112"/>
      <c r="R61" s="994"/>
    </row>
    <row r="62" spans="1:18" ht="15" customHeight="1">
      <c r="A62" s="1041"/>
      <c r="B62" s="1242"/>
      <c r="C62" s="1243"/>
      <c r="D62" s="1243"/>
      <c r="E62" s="1243"/>
      <c r="F62" s="1243"/>
      <c r="G62" s="1243"/>
      <c r="H62" s="1244"/>
      <c r="I62" s="1111"/>
      <c r="J62" s="1310" t="s">
        <v>1041</v>
      </c>
      <c r="K62" s="1311"/>
      <c r="L62" s="1314" t="s">
        <v>1042</v>
      </c>
      <c r="M62" s="1315"/>
      <c r="N62" s="1315"/>
      <c r="O62" s="1315"/>
      <c r="P62" s="1315"/>
      <c r="Q62" s="1316"/>
      <c r="R62" s="994"/>
    </row>
    <row r="63" spans="1:18" ht="15" thickBot="1">
      <c r="A63" s="1113"/>
      <c r="B63" s="1245"/>
      <c r="C63" s="1246"/>
      <c r="D63" s="1246"/>
      <c r="E63" s="1246"/>
      <c r="F63" s="1246"/>
      <c r="G63" s="1246"/>
      <c r="H63" s="1247"/>
      <c r="I63" s="1114"/>
      <c r="J63" s="1312"/>
      <c r="K63" s="1313"/>
      <c r="L63" s="1317" t="s">
        <v>1043</v>
      </c>
      <c r="M63" s="1318"/>
      <c r="N63" s="1318"/>
      <c r="O63" s="1318"/>
      <c r="P63" s="1318"/>
      <c r="Q63" s="1319"/>
      <c r="R63" s="994"/>
    </row>
    <row r="64" spans="1:18">
      <c r="A64" s="1002"/>
      <c r="B64" s="1002"/>
      <c r="C64" s="1002"/>
      <c r="D64" s="1002"/>
      <c r="E64" s="1002"/>
      <c r="F64" s="1002"/>
      <c r="G64" s="1002"/>
      <c r="H64" s="1045"/>
      <c r="I64" s="1002"/>
      <c r="J64" s="1002"/>
      <c r="K64" s="1002"/>
      <c r="L64" s="1002"/>
      <c r="M64" s="1002"/>
      <c r="N64" s="1002"/>
      <c r="O64" s="1002"/>
      <c r="P64" s="1002"/>
      <c r="Q64" s="1002"/>
      <c r="R64" s="994"/>
    </row>
  </sheetData>
  <sheetProtection algorithmName="SHA-512" hashValue="VsLxqRzOcn157AAyRHWcJsOt3WC04jJz/ggjb+F7PX1NX+lOuWm626I+MzK/S583vP9rWeOMdAfH0fMD2qc2nw==" saltValue="S5RzuRdlOpUUerX6jEoJ8g==" spinCount="100000" sheet="1" objects="1" scenarios="1" selectLockedCells="1"/>
  <mergeCells count="121">
    <mergeCell ref="P8:Q8"/>
    <mergeCell ref="D9:M9"/>
    <mergeCell ref="O9:Q9"/>
    <mergeCell ref="D10:M10"/>
    <mergeCell ref="O10:Q10"/>
    <mergeCell ref="O11:Q13"/>
    <mergeCell ref="E2:N2"/>
    <mergeCell ref="B3:C5"/>
    <mergeCell ref="E5:G5"/>
    <mergeCell ref="H5:K5"/>
    <mergeCell ref="G6:M6"/>
    <mergeCell ref="C8:I8"/>
    <mergeCell ref="J8:K8"/>
    <mergeCell ref="L8:N8"/>
    <mergeCell ref="E3:I3"/>
    <mergeCell ref="B9:C9"/>
    <mergeCell ref="B10:C10"/>
    <mergeCell ref="B7:Q7"/>
    <mergeCell ref="B13:N13"/>
    <mergeCell ref="N21:Q21"/>
    <mergeCell ref="A25:E25"/>
    <mergeCell ref="F25:Q25"/>
    <mergeCell ref="C26:I26"/>
    <mergeCell ref="C27:I27"/>
    <mergeCell ref="K27:Q27"/>
    <mergeCell ref="K26:Q26"/>
    <mergeCell ref="B14:O14"/>
    <mergeCell ref="J17:K17"/>
    <mergeCell ref="L17:M17"/>
    <mergeCell ref="N17:O17"/>
    <mergeCell ref="P17:Q17"/>
    <mergeCell ref="F19:G19"/>
    <mergeCell ref="J19:L19"/>
    <mergeCell ref="M19:Q19"/>
    <mergeCell ref="G17:I17"/>
    <mergeCell ref="C15:E15"/>
    <mergeCell ref="C17:E17"/>
    <mergeCell ref="C19:E19"/>
    <mergeCell ref="C30:I30"/>
    <mergeCell ref="K30:L30"/>
    <mergeCell ref="O30:Q30"/>
    <mergeCell ref="C31:I31"/>
    <mergeCell ref="K31:L31"/>
    <mergeCell ref="O31:Q31"/>
    <mergeCell ref="C28:I28"/>
    <mergeCell ref="K28:L28"/>
    <mergeCell ref="O28:Q28"/>
    <mergeCell ref="C29:I29"/>
    <mergeCell ref="K29:L29"/>
    <mergeCell ref="O29:Q29"/>
    <mergeCell ref="C34:I34"/>
    <mergeCell ref="K34:L34"/>
    <mergeCell ref="O34:Q34"/>
    <mergeCell ref="C35:I35"/>
    <mergeCell ref="K35:L35"/>
    <mergeCell ref="O35:Q35"/>
    <mergeCell ref="C32:I32"/>
    <mergeCell ref="K32:L32"/>
    <mergeCell ref="O32:Q32"/>
    <mergeCell ref="C33:I33"/>
    <mergeCell ref="K33:L33"/>
    <mergeCell ref="O33:Q33"/>
    <mergeCell ref="K41:L41"/>
    <mergeCell ref="O41:Q41"/>
    <mergeCell ref="C38:I38"/>
    <mergeCell ref="K38:L38"/>
    <mergeCell ref="O38:Q38"/>
    <mergeCell ref="C39:I39"/>
    <mergeCell ref="K39:L39"/>
    <mergeCell ref="O39:Q39"/>
    <mergeCell ref="C36:I36"/>
    <mergeCell ref="K36:L36"/>
    <mergeCell ref="O36:Q36"/>
    <mergeCell ref="C37:I37"/>
    <mergeCell ref="K37:L37"/>
    <mergeCell ref="O37:Q37"/>
    <mergeCell ref="C40:I40"/>
    <mergeCell ref="K40:L40"/>
    <mergeCell ref="O40:Q40"/>
    <mergeCell ref="C41:I41"/>
    <mergeCell ref="K59:N60"/>
    <mergeCell ref="O59:Q60"/>
    <mergeCell ref="J62:K63"/>
    <mergeCell ref="L62:Q62"/>
    <mergeCell ref="L63:Q63"/>
    <mergeCell ref="K50:Q50"/>
    <mergeCell ref="K51:N52"/>
    <mergeCell ref="O51:Q52"/>
    <mergeCell ref="L53:N54"/>
    <mergeCell ref="O53:Q54"/>
    <mergeCell ref="L55:Q55"/>
    <mergeCell ref="L56:N57"/>
    <mergeCell ref="O56:Q57"/>
    <mergeCell ref="C45:I45"/>
    <mergeCell ref="K46:N47"/>
    <mergeCell ref="O46:Q47"/>
    <mergeCell ref="B48:I54"/>
    <mergeCell ref="K48:M48"/>
    <mergeCell ref="O48:Q48"/>
    <mergeCell ref="K49:N49"/>
    <mergeCell ref="O49:Q49"/>
    <mergeCell ref="C42:I42"/>
    <mergeCell ref="K42:L42"/>
    <mergeCell ref="O42:Q42"/>
    <mergeCell ref="K43:L43"/>
    <mergeCell ref="O43:Q43"/>
    <mergeCell ref="C44:I44"/>
    <mergeCell ref="K44:L44"/>
    <mergeCell ref="O44:Q44"/>
    <mergeCell ref="C43:I43"/>
    <mergeCell ref="B46:F46"/>
    <mergeCell ref="B47:E47"/>
    <mergeCell ref="B60:H60"/>
    <mergeCell ref="B61:H61"/>
    <mergeCell ref="B62:H62"/>
    <mergeCell ref="B63:H63"/>
    <mergeCell ref="B55:H55"/>
    <mergeCell ref="B56:H56"/>
    <mergeCell ref="B57:H57"/>
    <mergeCell ref="B58:H58"/>
    <mergeCell ref="B59:H59"/>
  </mergeCells>
  <pageMargins left="0" right="0" top="0" bottom="0" header="0" footer="0"/>
  <pageSetup paperSize="313" scale="6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view="pageLayout" zoomScaleNormal="110" workbookViewId="0">
      <selection activeCell="B5" sqref="B5"/>
    </sheetView>
  </sheetViews>
  <sheetFormatPr defaultColWidth="9.109375" defaultRowHeight="14.4"/>
  <cols>
    <col min="1" max="1" width="14.44140625" style="6" customWidth="1"/>
    <col min="2" max="2" width="7.6640625" style="6" customWidth="1"/>
    <col min="3" max="3" width="7.6640625" style="6" hidden="1" customWidth="1"/>
    <col min="4" max="4" width="9.88671875" style="6" customWidth="1"/>
    <col min="5" max="5" width="15.33203125" style="6" customWidth="1"/>
    <col min="6" max="6" width="7.6640625" style="6" customWidth="1"/>
    <col min="7" max="7" width="7.6640625" style="6" hidden="1" customWidth="1"/>
    <col min="8" max="8" width="9.88671875" style="6" customWidth="1"/>
    <col min="9" max="9" width="16.6640625" style="6" customWidth="1"/>
    <col min="10" max="10" width="9.88671875" style="6" bestFit="1" customWidth="1"/>
    <col min="11" max="11" width="9.88671875" style="6" hidden="1" customWidth="1"/>
    <col min="12" max="12" width="9.88671875" style="6" customWidth="1"/>
    <col min="13" max="13" width="16.6640625" style="6" customWidth="1"/>
    <col min="14" max="14" width="7.6640625" style="6" customWidth="1"/>
    <col min="15" max="15" width="7.6640625" style="6" hidden="1" customWidth="1"/>
    <col min="16" max="16" width="9.88671875" style="6" customWidth="1"/>
    <col min="17" max="16384" width="9.109375" style="6"/>
  </cols>
  <sheetData>
    <row r="1" spans="1:16" ht="19.5" customHeight="1">
      <c r="A1" s="833" t="s">
        <v>0</v>
      </c>
      <c r="B1" s="1499"/>
      <c r="C1" s="1499"/>
      <c r="D1" s="1499"/>
      <c r="E1" s="1499"/>
      <c r="F1" s="1499"/>
      <c r="G1" s="1499"/>
      <c r="H1" s="1499"/>
      <c r="I1" s="837" t="s">
        <v>1</v>
      </c>
      <c r="J1" s="1500"/>
      <c r="K1" s="1501"/>
      <c r="L1" s="1502"/>
      <c r="M1" s="1503">
        <v>6672</v>
      </c>
      <c r="N1" s="1504"/>
      <c r="O1" s="1504"/>
      <c r="P1" s="1505"/>
    </row>
    <row r="2" spans="1:16" ht="15.75" customHeight="1" thickBot="1">
      <c r="A2" s="834" t="s">
        <v>2</v>
      </c>
      <c r="B2" s="1509"/>
      <c r="C2" s="1509"/>
      <c r="D2" s="1509"/>
      <c r="E2" s="1509"/>
      <c r="F2" s="1509"/>
      <c r="G2" s="1509"/>
      <c r="H2" s="1509"/>
      <c r="I2" s="836" t="s">
        <v>3</v>
      </c>
      <c r="J2" s="1510"/>
      <c r="K2" s="1511"/>
      <c r="L2" s="1512"/>
      <c r="M2" s="1506"/>
      <c r="N2" s="1507"/>
      <c r="O2" s="1507"/>
      <c r="P2" s="1508"/>
    </row>
    <row r="3" spans="1:16" ht="6" customHeight="1" thickBot="1">
      <c r="A3" s="1513"/>
      <c r="B3" s="1420"/>
      <c r="C3" s="1420"/>
      <c r="D3" s="1420"/>
      <c r="E3" s="1420"/>
      <c r="F3" s="1420"/>
      <c r="G3" s="1420"/>
      <c r="H3" s="1420"/>
      <c r="I3" s="1420"/>
      <c r="J3" s="1420"/>
      <c r="K3" s="1420"/>
      <c r="L3" s="1420"/>
      <c r="M3" s="1420"/>
      <c r="N3" s="1420"/>
      <c r="O3" s="1420"/>
      <c r="P3" s="1414"/>
    </row>
    <row r="4" spans="1:16" ht="15" thickBot="1">
      <c r="A4" s="21" t="s">
        <v>4</v>
      </c>
      <c r="B4" s="131" t="s">
        <v>5</v>
      </c>
      <c r="C4" s="131"/>
      <c r="D4" s="134" t="s">
        <v>6</v>
      </c>
      <c r="E4" s="170" t="s">
        <v>4</v>
      </c>
      <c r="F4" s="17" t="s">
        <v>5</v>
      </c>
      <c r="G4" s="565"/>
      <c r="H4" s="130" t="s">
        <v>6</v>
      </c>
      <c r="I4" s="21" t="s">
        <v>4</v>
      </c>
      <c r="J4" s="131" t="s">
        <v>5</v>
      </c>
      <c r="K4" s="131"/>
      <c r="L4" s="134" t="s">
        <v>6</v>
      </c>
      <c r="M4" s="594" t="s">
        <v>4</v>
      </c>
      <c r="N4" s="131" t="s">
        <v>5</v>
      </c>
      <c r="O4" s="571"/>
      <c r="P4" s="134" t="s">
        <v>6</v>
      </c>
    </row>
    <row r="5" spans="1:16">
      <c r="A5" s="854" t="s">
        <v>943</v>
      </c>
      <c r="B5" s="189"/>
      <c r="C5" s="672">
        <f>B5*D5</f>
        <v>0</v>
      </c>
      <c r="D5" s="34">
        <v>2.37</v>
      </c>
      <c r="E5" s="1600" t="s">
        <v>305</v>
      </c>
      <c r="F5" s="1601"/>
      <c r="G5" s="1601"/>
      <c r="H5" s="1602"/>
      <c r="I5" s="1535" t="s">
        <v>310</v>
      </c>
      <c r="J5" s="1535"/>
      <c r="K5" s="1535"/>
      <c r="L5" s="1680"/>
      <c r="M5" s="1677" t="s">
        <v>325</v>
      </c>
      <c r="N5" s="1678"/>
      <c r="O5" s="1678"/>
      <c r="P5" s="1679"/>
    </row>
    <row r="6" spans="1:16" ht="15" thickBot="1">
      <c r="A6" s="147" t="s">
        <v>912</v>
      </c>
      <c r="B6" s="98"/>
      <c r="C6" s="651">
        <f t="shared" ref="C6:C35" si="0">B6*D6</f>
        <v>0</v>
      </c>
      <c r="D6" s="43">
        <v>2.37</v>
      </c>
      <c r="E6" s="1553" t="s">
        <v>111</v>
      </c>
      <c r="F6" s="1549"/>
      <c r="G6" s="1549"/>
      <c r="H6" s="1554"/>
      <c r="I6" s="1684" t="s">
        <v>107</v>
      </c>
      <c r="J6" s="1684"/>
      <c r="K6" s="1684"/>
      <c r="L6" s="1685"/>
      <c r="M6" s="1675" t="s">
        <v>326</v>
      </c>
      <c r="N6" s="1675"/>
      <c r="O6" s="1675"/>
      <c r="P6" s="1676"/>
    </row>
    <row r="7" spans="1:16" ht="15" thickBot="1">
      <c r="A7" s="574" t="s">
        <v>292</v>
      </c>
      <c r="B7" s="48"/>
      <c r="C7" s="651">
        <f t="shared" si="0"/>
        <v>0</v>
      </c>
      <c r="D7" s="43">
        <v>2.37</v>
      </c>
      <c r="E7" s="3">
        <v>1097</v>
      </c>
      <c r="F7" s="62"/>
      <c r="G7" s="685">
        <f>F7*H7</f>
        <v>0</v>
      </c>
      <c r="H7" s="64">
        <v>6.33</v>
      </c>
      <c r="I7" s="160">
        <v>97</v>
      </c>
      <c r="J7" s="62"/>
      <c r="K7" s="685">
        <f>J7*L7</f>
        <v>0</v>
      </c>
      <c r="L7" s="64">
        <v>6.11</v>
      </c>
      <c r="M7" s="76">
        <v>133</v>
      </c>
      <c r="N7" s="103"/>
      <c r="O7" s="688">
        <f>N7*P7</f>
        <v>0</v>
      </c>
      <c r="P7" s="164">
        <v>6.33</v>
      </c>
    </row>
    <row r="8" spans="1:16" ht="15" thickBot="1">
      <c r="A8" s="146" t="s">
        <v>952</v>
      </c>
      <c r="B8" s="98"/>
      <c r="C8" s="651">
        <f t="shared" si="0"/>
        <v>0</v>
      </c>
      <c r="D8" s="43">
        <v>2.37</v>
      </c>
      <c r="E8" s="26">
        <v>1098</v>
      </c>
      <c r="F8" s="48"/>
      <c r="G8" s="685">
        <f t="shared" ref="G8:G18" si="1">F8*H8</f>
        <v>0</v>
      </c>
      <c r="H8" s="20">
        <v>6.33</v>
      </c>
      <c r="I8" s="74">
        <v>98</v>
      </c>
      <c r="J8" s="48"/>
      <c r="K8" s="685">
        <f t="shared" ref="K8:K18" si="2">J8*L8</f>
        <v>0</v>
      </c>
      <c r="L8" s="20">
        <v>6.11</v>
      </c>
      <c r="M8" s="40">
        <v>134</v>
      </c>
      <c r="N8" s="88"/>
      <c r="O8" s="688">
        <f t="shared" ref="O8:O12" si="3">N8*P8</f>
        <v>0</v>
      </c>
      <c r="P8" s="118">
        <v>6.33</v>
      </c>
    </row>
    <row r="9" spans="1:16" ht="15" thickBot="1">
      <c r="A9" s="146" t="s">
        <v>913</v>
      </c>
      <c r="B9" s="98"/>
      <c r="C9" s="651">
        <f t="shared" si="0"/>
        <v>0</v>
      </c>
      <c r="D9" s="43">
        <v>2.37</v>
      </c>
      <c r="E9" s="26">
        <v>1099</v>
      </c>
      <c r="F9" s="48"/>
      <c r="G9" s="685">
        <f t="shared" si="1"/>
        <v>0</v>
      </c>
      <c r="H9" s="20">
        <v>6.33</v>
      </c>
      <c r="I9" s="74">
        <v>99</v>
      </c>
      <c r="J9" s="48"/>
      <c r="K9" s="685">
        <f t="shared" si="2"/>
        <v>0</v>
      </c>
      <c r="L9" s="20">
        <v>6.11</v>
      </c>
      <c r="M9" s="40">
        <v>135</v>
      </c>
      <c r="N9" s="165"/>
      <c r="O9" s="688">
        <f t="shared" si="3"/>
        <v>0</v>
      </c>
      <c r="P9" s="118">
        <v>6.33</v>
      </c>
    </row>
    <row r="10" spans="1:16" ht="15" thickBot="1">
      <c r="A10" s="613" t="s">
        <v>293</v>
      </c>
      <c r="B10" s="48"/>
      <c r="C10" s="651">
        <f t="shared" si="0"/>
        <v>0</v>
      </c>
      <c r="D10" s="43">
        <v>2.37</v>
      </c>
      <c r="E10" s="26">
        <v>1100</v>
      </c>
      <c r="F10" s="48"/>
      <c r="G10" s="685">
        <f t="shared" si="1"/>
        <v>0</v>
      </c>
      <c r="H10" s="20">
        <v>6.33</v>
      </c>
      <c r="I10" s="74">
        <v>100</v>
      </c>
      <c r="J10" s="48"/>
      <c r="K10" s="685">
        <f t="shared" si="2"/>
        <v>0</v>
      </c>
      <c r="L10" s="20">
        <v>6.11</v>
      </c>
      <c r="M10" s="40">
        <v>136</v>
      </c>
      <c r="N10" s="88"/>
      <c r="O10" s="688">
        <f t="shared" si="3"/>
        <v>0</v>
      </c>
      <c r="P10" s="118">
        <v>6.33</v>
      </c>
    </row>
    <row r="11" spans="1:16" ht="15" thickBot="1">
      <c r="A11" s="147" t="s">
        <v>55</v>
      </c>
      <c r="B11" s="98"/>
      <c r="C11" s="651">
        <f t="shared" si="0"/>
        <v>0</v>
      </c>
      <c r="D11" s="43">
        <v>2.37</v>
      </c>
      <c r="E11" s="26">
        <v>1101</v>
      </c>
      <c r="F11" s="48"/>
      <c r="G11" s="685">
        <f t="shared" si="1"/>
        <v>0</v>
      </c>
      <c r="H11" s="20">
        <v>6.33</v>
      </c>
      <c r="I11" s="74">
        <v>101</v>
      </c>
      <c r="J11" s="48"/>
      <c r="K11" s="685">
        <f t="shared" si="2"/>
        <v>0</v>
      </c>
      <c r="L11" s="20">
        <v>6.11</v>
      </c>
      <c r="M11" s="40">
        <v>137</v>
      </c>
      <c r="N11" s="48"/>
      <c r="O11" s="688">
        <f t="shared" si="3"/>
        <v>0</v>
      </c>
      <c r="P11" s="118">
        <v>6.33</v>
      </c>
    </row>
    <row r="12" spans="1:16" ht="15" thickBot="1">
      <c r="A12" s="147" t="s">
        <v>56</v>
      </c>
      <c r="B12" s="98"/>
      <c r="C12" s="651">
        <f t="shared" si="0"/>
        <v>0</v>
      </c>
      <c r="D12" s="43">
        <v>2.37</v>
      </c>
      <c r="E12" s="26">
        <v>1102</v>
      </c>
      <c r="F12" s="48"/>
      <c r="G12" s="685">
        <f t="shared" si="1"/>
        <v>0</v>
      </c>
      <c r="H12" s="20">
        <v>6.33</v>
      </c>
      <c r="I12" s="74">
        <v>102</v>
      </c>
      <c r="J12" s="48"/>
      <c r="K12" s="685">
        <f t="shared" si="2"/>
        <v>0</v>
      </c>
      <c r="L12" s="20">
        <v>6.11</v>
      </c>
      <c r="M12" s="81">
        <v>138</v>
      </c>
      <c r="N12" s="49"/>
      <c r="O12" s="688">
        <f t="shared" si="3"/>
        <v>0</v>
      </c>
      <c r="P12" s="118">
        <v>6.33</v>
      </c>
    </row>
    <row r="13" spans="1:16" ht="15" thickBot="1">
      <c r="A13" s="574" t="s">
        <v>935</v>
      </c>
      <c r="B13" s="98"/>
      <c r="C13" s="651">
        <f t="shared" si="0"/>
        <v>0</v>
      </c>
      <c r="D13" s="43">
        <v>6.33</v>
      </c>
      <c r="E13" s="26">
        <v>1103</v>
      </c>
      <c r="F13" s="48"/>
      <c r="G13" s="685">
        <f t="shared" si="1"/>
        <v>0</v>
      </c>
      <c r="H13" s="20">
        <v>6.33</v>
      </c>
      <c r="I13" s="74">
        <v>103</v>
      </c>
      <c r="J13" s="48"/>
      <c r="K13" s="685">
        <f t="shared" si="2"/>
        <v>0</v>
      </c>
      <c r="L13" s="20">
        <v>6.11</v>
      </c>
      <c r="M13" s="1487" t="s">
        <v>327</v>
      </c>
      <c r="N13" s="1488"/>
      <c r="O13" s="1488"/>
      <c r="P13" s="1489"/>
    </row>
    <row r="14" spans="1:16" ht="15" thickBot="1">
      <c r="A14" s="574" t="s">
        <v>947</v>
      </c>
      <c r="B14" s="165"/>
      <c r="C14" s="651">
        <f t="shared" si="0"/>
        <v>0</v>
      </c>
      <c r="D14" s="43">
        <v>2.37</v>
      </c>
      <c r="E14" s="26">
        <v>1104</v>
      </c>
      <c r="F14" s="48"/>
      <c r="G14" s="685">
        <f t="shared" si="1"/>
        <v>0</v>
      </c>
      <c r="H14" s="20">
        <v>6.33</v>
      </c>
      <c r="I14" s="74">
        <v>104</v>
      </c>
      <c r="J14" s="48"/>
      <c r="K14" s="685">
        <f t="shared" si="2"/>
        <v>0</v>
      </c>
      <c r="L14" s="20">
        <v>6.11</v>
      </c>
      <c r="M14" s="70" t="s">
        <v>328</v>
      </c>
      <c r="N14" s="62"/>
      <c r="O14" s="685">
        <f>N14*P14</f>
        <v>0</v>
      </c>
      <c r="P14" s="164">
        <v>6.33</v>
      </c>
    </row>
    <row r="15" spans="1:16" ht="15" thickBot="1">
      <c r="A15" s="574" t="s">
        <v>928</v>
      </c>
      <c r="B15" s="165"/>
      <c r="C15" s="651">
        <f t="shared" si="0"/>
        <v>0</v>
      </c>
      <c r="D15" s="43">
        <v>2.37</v>
      </c>
      <c r="E15" s="26">
        <v>1105</v>
      </c>
      <c r="F15" s="48"/>
      <c r="G15" s="685">
        <f t="shared" si="1"/>
        <v>0</v>
      </c>
      <c r="H15" s="20">
        <v>6.33</v>
      </c>
      <c r="I15" s="74">
        <v>105</v>
      </c>
      <c r="J15" s="48"/>
      <c r="K15" s="685">
        <f t="shared" si="2"/>
        <v>0</v>
      </c>
      <c r="L15" s="20">
        <v>6.11</v>
      </c>
      <c r="M15" s="72" t="s">
        <v>329</v>
      </c>
      <c r="N15" s="37"/>
      <c r="O15" s="685">
        <f>N15*P15</f>
        <v>0</v>
      </c>
      <c r="P15" s="166">
        <v>6.33</v>
      </c>
    </row>
    <row r="16" spans="1:16" ht="15" thickBot="1">
      <c r="A16" s="147" t="s">
        <v>946</v>
      </c>
      <c r="B16" s="98"/>
      <c r="C16" s="651">
        <f t="shared" si="0"/>
        <v>0</v>
      </c>
      <c r="D16" s="43">
        <v>2.37</v>
      </c>
      <c r="E16" s="26">
        <v>1106</v>
      </c>
      <c r="F16" s="48"/>
      <c r="G16" s="685">
        <f t="shared" si="1"/>
        <v>0</v>
      </c>
      <c r="H16" s="20">
        <v>6.33</v>
      </c>
      <c r="I16" s="74">
        <v>106</v>
      </c>
      <c r="J16" s="48"/>
      <c r="K16" s="685">
        <f t="shared" si="2"/>
        <v>0</v>
      </c>
      <c r="L16" s="20">
        <v>6.11</v>
      </c>
      <c r="M16" s="11" t="s">
        <v>10</v>
      </c>
      <c r="N16" s="32">
        <f>SUM(N14:N15)+SUM(N7:N12)</f>
        <v>0</v>
      </c>
      <c r="O16" s="32">
        <f>SUM(O14:O15)+SUM(O7:O12)</f>
        <v>0</v>
      </c>
      <c r="P16" s="650">
        <f>O16</f>
        <v>0</v>
      </c>
    </row>
    <row r="17" spans="1:17" ht="15" thickBot="1">
      <c r="A17" s="147" t="s">
        <v>929</v>
      </c>
      <c r="B17" s="98"/>
      <c r="C17" s="651">
        <f t="shared" si="0"/>
        <v>0</v>
      </c>
      <c r="D17" s="43">
        <v>2.37</v>
      </c>
      <c r="E17" s="26">
        <v>1107</v>
      </c>
      <c r="F17" s="48"/>
      <c r="G17" s="685">
        <f t="shared" si="1"/>
        <v>0</v>
      </c>
      <c r="H17" s="20">
        <v>6.33</v>
      </c>
      <c r="I17" s="74">
        <v>107</v>
      </c>
      <c r="J17" s="48"/>
      <c r="K17" s="685">
        <f t="shared" si="2"/>
        <v>0</v>
      </c>
      <c r="L17" s="20">
        <v>6.11</v>
      </c>
      <c r="M17" s="1577" t="s">
        <v>330</v>
      </c>
      <c r="N17" s="1578"/>
      <c r="O17" s="1578"/>
      <c r="P17" s="1579"/>
    </row>
    <row r="18" spans="1:17" ht="15" thickBot="1">
      <c r="A18" s="614" t="s">
        <v>931</v>
      </c>
      <c r="B18" s="178"/>
      <c r="C18" s="651">
        <f t="shared" si="0"/>
        <v>0</v>
      </c>
      <c r="D18" s="43">
        <v>2.37</v>
      </c>
      <c r="E18" s="84">
        <v>1108</v>
      </c>
      <c r="F18" s="37"/>
      <c r="G18" s="685">
        <f t="shared" si="1"/>
        <v>0</v>
      </c>
      <c r="H18" s="20">
        <v>6.33</v>
      </c>
      <c r="I18" s="158">
        <v>108</v>
      </c>
      <c r="J18" s="48"/>
      <c r="K18" s="685">
        <f t="shared" si="2"/>
        <v>0</v>
      </c>
      <c r="L18" s="20">
        <v>6.11</v>
      </c>
      <c r="M18" s="1555" t="s">
        <v>331</v>
      </c>
      <c r="N18" s="1556"/>
      <c r="O18" s="1557"/>
      <c r="P18" s="1558"/>
    </row>
    <row r="19" spans="1:17" ht="15" thickBot="1">
      <c r="A19" s="146" t="s">
        <v>949</v>
      </c>
      <c r="B19" s="178"/>
      <c r="C19" s="651">
        <f t="shared" si="0"/>
        <v>0</v>
      </c>
      <c r="D19" s="43">
        <v>2.37</v>
      </c>
      <c r="E19" s="1681" t="s">
        <v>306</v>
      </c>
      <c r="F19" s="1682"/>
      <c r="G19" s="1682"/>
      <c r="H19" s="1683"/>
      <c r="I19" s="1488" t="s">
        <v>138</v>
      </c>
      <c r="J19" s="1488"/>
      <c r="K19" s="1488"/>
      <c r="L19" s="1489"/>
      <c r="M19" s="76">
        <v>133</v>
      </c>
      <c r="N19" s="62"/>
      <c r="O19" s="685">
        <f>N19*P19</f>
        <v>0</v>
      </c>
      <c r="P19" s="164">
        <v>6.33</v>
      </c>
    </row>
    <row r="20" spans="1:17" ht="15" thickBot="1">
      <c r="A20" s="615" t="s">
        <v>933</v>
      </c>
      <c r="B20" s="178"/>
      <c r="C20" s="651">
        <f t="shared" si="0"/>
        <v>0</v>
      </c>
      <c r="D20" s="43">
        <v>2.37</v>
      </c>
      <c r="E20" s="70" t="s">
        <v>114</v>
      </c>
      <c r="F20" s="62"/>
      <c r="G20" s="685">
        <f>F20*H20</f>
        <v>0</v>
      </c>
      <c r="H20" s="64">
        <v>6.33</v>
      </c>
      <c r="I20" s="159" t="s">
        <v>311</v>
      </c>
      <c r="J20" s="41"/>
      <c r="K20" s="672">
        <f>J20*L20</f>
        <v>0</v>
      </c>
      <c r="L20" s="64">
        <v>6.11</v>
      </c>
      <c r="M20" s="40">
        <v>134</v>
      </c>
      <c r="N20" s="48"/>
      <c r="O20" s="685">
        <f t="shared" ref="O20:O28" si="4">N20*P20</f>
        <v>0</v>
      </c>
      <c r="P20" s="118">
        <v>6.33</v>
      </c>
    </row>
    <row r="21" spans="1:17" ht="15" thickBot="1">
      <c r="A21" s="615" t="s">
        <v>934</v>
      </c>
      <c r="B21" s="178"/>
      <c r="C21" s="651">
        <f t="shared" si="0"/>
        <v>0</v>
      </c>
      <c r="D21" s="43">
        <v>2.37</v>
      </c>
      <c r="E21" s="71" t="s">
        <v>115</v>
      </c>
      <c r="F21" s="48"/>
      <c r="G21" s="685">
        <f t="shared" ref="G21:G23" si="5">F21*H21</f>
        <v>0</v>
      </c>
      <c r="H21" s="64">
        <v>6.33</v>
      </c>
      <c r="I21" s="80" t="s">
        <v>312</v>
      </c>
      <c r="J21" s="48"/>
      <c r="K21" s="672">
        <f t="shared" ref="K21:K23" si="6">J21*L21</f>
        <v>0</v>
      </c>
      <c r="L21" s="20">
        <v>6.11</v>
      </c>
      <c r="M21" s="40">
        <v>140</v>
      </c>
      <c r="N21" s="48"/>
      <c r="O21" s="685">
        <f t="shared" si="4"/>
        <v>0</v>
      </c>
      <c r="P21" s="118">
        <v>6.33</v>
      </c>
    </row>
    <row r="22" spans="1:17" ht="15" thickBot="1">
      <c r="A22" s="615" t="s">
        <v>932</v>
      </c>
      <c r="B22" s="178"/>
      <c r="C22" s="651">
        <f t="shared" si="0"/>
        <v>0</v>
      </c>
      <c r="D22" s="43">
        <v>2.37</v>
      </c>
      <c r="E22" s="71" t="s">
        <v>116</v>
      </c>
      <c r="F22" s="48"/>
      <c r="G22" s="685">
        <f t="shared" si="5"/>
        <v>0</v>
      </c>
      <c r="H22" s="64">
        <v>6.33</v>
      </c>
      <c r="I22" s="80" t="s">
        <v>313</v>
      </c>
      <c r="J22" s="48"/>
      <c r="K22" s="672">
        <f t="shared" si="6"/>
        <v>0</v>
      </c>
      <c r="L22" s="20">
        <v>6.11</v>
      </c>
      <c r="M22" s="40">
        <v>143</v>
      </c>
      <c r="N22" s="88"/>
      <c r="O22" s="685">
        <f t="shared" si="4"/>
        <v>0</v>
      </c>
      <c r="P22" s="118">
        <v>6.33</v>
      </c>
      <c r="Q22" s="145"/>
    </row>
    <row r="23" spans="1:17" ht="15" thickBot="1">
      <c r="A23" s="614" t="s">
        <v>930</v>
      </c>
      <c r="B23" s="107"/>
      <c r="C23" s="651">
        <f t="shared" si="0"/>
        <v>0</v>
      </c>
      <c r="D23" s="43">
        <v>2.37</v>
      </c>
      <c r="E23" s="72" t="s">
        <v>117</v>
      </c>
      <c r="F23" s="37"/>
      <c r="G23" s="685">
        <f t="shared" si="5"/>
        <v>0</v>
      </c>
      <c r="H23" s="64">
        <v>6.33</v>
      </c>
      <c r="I23" s="80" t="s">
        <v>314</v>
      </c>
      <c r="J23" s="48"/>
      <c r="K23" s="672">
        <f t="shared" si="6"/>
        <v>0</v>
      </c>
      <c r="L23" s="20">
        <v>6.11</v>
      </c>
      <c r="M23" s="40" t="s">
        <v>332</v>
      </c>
      <c r="N23" s="48"/>
      <c r="O23" s="685">
        <f t="shared" si="4"/>
        <v>0</v>
      </c>
      <c r="P23" s="118">
        <v>6.33</v>
      </c>
    </row>
    <row r="24" spans="1:17" ht="15" thickBot="1">
      <c r="A24" s="55" t="s">
        <v>936</v>
      </c>
      <c r="B24" s="584"/>
      <c r="C24" s="651">
        <f t="shared" si="0"/>
        <v>0</v>
      </c>
      <c r="D24" s="43">
        <v>6.33</v>
      </c>
      <c r="E24" s="11" t="s">
        <v>10</v>
      </c>
      <c r="F24" s="32">
        <f>SUM(F20:F23)+SUM(F7:F18)</f>
        <v>0</v>
      </c>
      <c r="G24" s="32">
        <f>SUM(G20:G23)+SUM(G7:G18)</f>
        <v>0</v>
      </c>
      <c r="H24" s="650">
        <f>G24</f>
        <v>0</v>
      </c>
      <c r="I24" s="73" t="s">
        <v>10</v>
      </c>
      <c r="J24" s="32">
        <f>SUM(J20:J23)+SUM(J7:J18)</f>
        <v>0</v>
      </c>
      <c r="K24" s="32">
        <f>SUM(K20:K23)+SUM(K7:K18)</f>
        <v>0</v>
      </c>
      <c r="L24" s="661">
        <f>K24</f>
        <v>0</v>
      </c>
      <c r="M24" s="40" t="s">
        <v>333</v>
      </c>
      <c r="N24" s="48"/>
      <c r="O24" s="685">
        <f t="shared" si="4"/>
        <v>0</v>
      </c>
      <c r="P24" s="118">
        <v>6.33</v>
      </c>
    </row>
    <row r="25" spans="1:17" ht="15" thickBot="1">
      <c r="A25" s="119" t="s">
        <v>915</v>
      </c>
      <c r="B25" s="584"/>
      <c r="C25" s="651">
        <f t="shared" si="0"/>
        <v>0</v>
      </c>
      <c r="D25" s="43">
        <v>2.37</v>
      </c>
      <c r="E25" s="151"/>
      <c r="F25" s="213"/>
      <c r="G25" s="686"/>
      <c r="H25" s="196"/>
      <c r="I25" s="1649" t="s">
        <v>315</v>
      </c>
      <c r="J25" s="1650"/>
      <c r="K25" s="1650"/>
      <c r="L25" s="1651"/>
      <c r="M25" s="40" t="s">
        <v>334</v>
      </c>
      <c r="N25" s="48"/>
      <c r="O25" s="685">
        <f t="shared" si="4"/>
        <v>0</v>
      </c>
      <c r="P25" s="118">
        <v>6.33</v>
      </c>
    </row>
    <row r="26" spans="1:17" ht="15" thickBot="1">
      <c r="A26" s="119" t="s">
        <v>918</v>
      </c>
      <c r="B26" s="98"/>
      <c r="C26" s="651">
        <f t="shared" si="0"/>
        <v>0</v>
      </c>
      <c r="D26" s="43">
        <v>2.37</v>
      </c>
      <c r="E26" s="151"/>
      <c r="F26" s="213"/>
      <c r="G26" s="686"/>
      <c r="H26" s="196"/>
      <c r="I26" s="1582" t="s">
        <v>126</v>
      </c>
      <c r="J26" s="1583"/>
      <c r="K26" s="1583"/>
      <c r="L26" s="1584"/>
      <c r="M26" s="40" t="s">
        <v>335</v>
      </c>
      <c r="N26" s="48"/>
      <c r="O26" s="685">
        <f t="shared" si="4"/>
        <v>0</v>
      </c>
      <c r="P26" s="118">
        <v>6.33</v>
      </c>
    </row>
    <row r="27" spans="1:17" ht="15" thickBot="1">
      <c r="A27" s="119" t="s">
        <v>919</v>
      </c>
      <c r="B27" s="98"/>
      <c r="C27" s="651">
        <f t="shared" si="0"/>
        <v>0</v>
      </c>
      <c r="D27" s="43">
        <v>2.37</v>
      </c>
      <c r="E27" s="151"/>
      <c r="F27" s="213"/>
      <c r="G27" s="686"/>
      <c r="H27" s="196"/>
      <c r="I27" s="75">
        <v>1121</v>
      </c>
      <c r="J27" s="41"/>
      <c r="K27" s="672">
        <f>J27*L27</f>
        <v>0</v>
      </c>
      <c r="L27" s="20">
        <v>6.33</v>
      </c>
      <c r="M27" s="40" t="s">
        <v>336</v>
      </c>
      <c r="N27" s="165"/>
      <c r="O27" s="685">
        <f t="shared" si="4"/>
        <v>0</v>
      </c>
      <c r="P27" s="118">
        <v>6.33</v>
      </c>
    </row>
    <row r="28" spans="1:17" ht="15" thickBot="1">
      <c r="A28" s="71" t="s">
        <v>937</v>
      </c>
      <c r="B28" s="98"/>
      <c r="C28" s="651">
        <f t="shared" si="0"/>
        <v>0</v>
      </c>
      <c r="D28" s="43">
        <v>6.33</v>
      </c>
      <c r="E28" s="151"/>
      <c r="F28" s="213"/>
      <c r="G28" s="686"/>
      <c r="H28" s="196"/>
      <c r="I28" s="74">
        <v>1122</v>
      </c>
      <c r="J28" s="48"/>
      <c r="K28" s="672">
        <f t="shared" ref="K28:K38" si="7">J28*L28</f>
        <v>0</v>
      </c>
      <c r="L28" s="20">
        <v>6.33</v>
      </c>
      <c r="M28" s="36" t="s">
        <v>337</v>
      </c>
      <c r="N28" s="122"/>
      <c r="O28" s="685">
        <f t="shared" si="4"/>
        <v>0</v>
      </c>
      <c r="P28" s="118">
        <v>6.33</v>
      </c>
    </row>
    <row r="29" spans="1:17" ht="15" thickBot="1">
      <c r="A29" s="119" t="s">
        <v>921</v>
      </c>
      <c r="B29" s="48"/>
      <c r="C29" s="651">
        <f t="shared" si="0"/>
        <v>0</v>
      </c>
      <c r="D29" s="43">
        <v>2.37</v>
      </c>
      <c r="E29" s="151"/>
      <c r="F29" s="48"/>
      <c r="G29" s="78"/>
      <c r="H29" s="196"/>
      <c r="I29" s="74">
        <v>1123</v>
      </c>
      <c r="J29" s="48"/>
      <c r="K29" s="672">
        <f t="shared" si="7"/>
        <v>0</v>
      </c>
      <c r="L29" s="20">
        <v>6.33</v>
      </c>
      <c r="M29" s="1652" t="s">
        <v>338</v>
      </c>
      <c r="N29" s="1653"/>
      <c r="O29" s="1653"/>
      <c r="P29" s="1654"/>
    </row>
    <row r="30" spans="1:17" ht="15" thickBot="1">
      <c r="A30" s="119" t="s">
        <v>923</v>
      </c>
      <c r="B30" s="98"/>
      <c r="C30" s="651">
        <f t="shared" si="0"/>
        <v>0</v>
      </c>
      <c r="D30" s="43">
        <v>2.37</v>
      </c>
      <c r="E30" s="11" t="s">
        <v>10</v>
      </c>
      <c r="F30" s="32"/>
      <c r="G30" s="32"/>
      <c r="H30" s="33">
        <f>F30*H29</f>
        <v>0</v>
      </c>
      <c r="I30" s="74">
        <v>1124</v>
      </c>
      <c r="J30" s="48"/>
      <c r="K30" s="672">
        <f t="shared" si="7"/>
        <v>0</v>
      </c>
      <c r="L30" s="20">
        <v>6.33</v>
      </c>
      <c r="M30" s="70" t="s">
        <v>339</v>
      </c>
      <c r="N30" s="62"/>
      <c r="O30" s="685">
        <f>N30*P30</f>
        <v>0</v>
      </c>
      <c r="P30" s="164">
        <v>6.33</v>
      </c>
    </row>
    <row r="31" spans="1:17" ht="15" thickBot="1">
      <c r="A31" s="119" t="s">
        <v>925</v>
      </c>
      <c r="B31" s="98"/>
      <c r="C31" s="651">
        <f t="shared" si="0"/>
        <v>0</v>
      </c>
      <c r="D31" s="43">
        <v>2.37</v>
      </c>
      <c r="E31" s="1577" t="s">
        <v>307</v>
      </c>
      <c r="F31" s="1578"/>
      <c r="G31" s="1578"/>
      <c r="H31" s="1579"/>
      <c r="I31" s="74">
        <v>1125</v>
      </c>
      <c r="J31" s="48"/>
      <c r="K31" s="672">
        <f t="shared" si="7"/>
        <v>0</v>
      </c>
      <c r="L31" s="20">
        <v>6.33</v>
      </c>
      <c r="M31" s="71">
        <v>140</v>
      </c>
      <c r="N31" s="48"/>
      <c r="O31" s="685">
        <f t="shared" ref="O31:O34" si="8">N31*P31</f>
        <v>0</v>
      </c>
      <c r="P31" s="118">
        <v>6.33</v>
      </c>
    </row>
    <row r="32" spans="1:17" ht="15" thickBot="1">
      <c r="A32" s="71" t="s">
        <v>299</v>
      </c>
      <c r="B32" s="577"/>
      <c r="C32" s="651">
        <f t="shared" si="0"/>
        <v>0</v>
      </c>
      <c r="D32" s="43">
        <v>6.33</v>
      </c>
      <c r="E32" s="1646" t="s">
        <v>141</v>
      </c>
      <c r="F32" s="1647"/>
      <c r="G32" s="1647"/>
      <c r="H32" s="1648"/>
      <c r="I32" s="74">
        <v>1126</v>
      </c>
      <c r="J32" s="48"/>
      <c r="K32" s="672">
        <f t="shared" si="7"/>
        <v>0</v>
      </c>
      <c r="L32" s="20">
        <v>6.33</v>
      </c>
      <c r="M32" s="71">
        <v>143</v>
      </c>
      <c r="N32" s="48"/>
      <c r="O32" s="685">
        <f t="shared" si="8"/>
        <v>0</v>
      </c>
      <c r="P32" s="118">
        <v>6.33</v>
      </c>
    </row>
    <row r="33" spans="1:16" ht="15" thickBot="1">
      <c r="A33" s="119" t="s">
        <v>296</v>
      </c>
      <c r="B33" s="98"/>
      <c r="C33" s="651">
        <f t="shared" si="0"/>
        <v>0</v>
      </c>
      <c r="D33" s="43">
        <v>2.37</v>
      </c>
      <c r="E33" s="31">
        <v>1</v>
      </c>
      <c r="F33" s="41"/>
      <c r="G33" s="672">
        <f>F33*H33</f>
        <v>0</v>
      </c>
      <c r="H33" s="45">
        <v>8.69</v>
      </c>
      <c r="I33" s="74">
        <v>1127</v>
      </c>
      <c r="J33" s="48"/>
      <c r="K33" s="672">
        <f t="shared" si="7"/>
        <v>0</v>
      </c>
      <c r="L33" s="20">
        <v>6.33</v>
      </c>
      <c r="M33" s="167" t="s">
        <v>340</v>
      </c>
      <c r="N33" s="48"/>
      <c r="O33" s="685">
        <f t="shared" si="8"/>
        <v>0</v>
      </c>
      <c r="P33" s="118">
        <v>6.33</v>
      </c>
    </row>
    <row r="34" spans="1:16" ht="15" thickBot="1">
      <c r="A34" s="119" t="s">
        <v>298</v>
      </c>
      <c r="B34" s="100"/>
      <c r="C34" s="651">
        <f t="shared" si="0"/>
        <v>0</v>
      </c>
      <c r="D34" s="43">
        <v>2.37</v>
      </c>
      <c r="E34" s="40">
        <v>2</v>
      </c>
      <c r="F34" s="48"/>
      <c r="G34" s="672">
        <f t="shared" ref="G34:G44" si="9">F34*H34</f>
        <v>0</v>
      </c>
      <c r="H34" s="20">
        <v>8.69</v>
      </c>
      <c r="I34" s="74">
        <v>1128</v>
      </c>
      <c r="J34" s="48"/>
      <c r="K34" s="672">
        <f t="shared" si="7"/>
        <v>0</v>
      </c>
      <c r="L34" s="20">
        <v>6.33</v>
      </c>
      <c r="M34" s="168" t="s">
        <v>341</v>
      </c>
      <c r="N34" s="37"/>
      <c r="O34" s="685">
        <f t="shared" si="8"/>
        <v>0</v>
      </c>
      <c r="P34" s="118">
        <v>6.33</v>
      </c>
    </row>
    <row r="35" spans="1:16" ht="15" thickBot="1">
      <c r="A35" s="855" t="s">
        <v>301</v>
      </c>
      <c r="B35" s="578"/>
      <c r="C35" s="651">
        <f t="shared" si="0"/>
        <v>0</v>
      </c>
      <c r="D35" s="56">
        <v>2.37</v>
      </c>
      <c r="E35" s="40">
        <v>3</v>
      </c>
      <c r="F35" s="48"/>
      <c r="G35" s="672">
        <f t="shared" si="9"/>
        <v>0</v>
      </c>
      <c r="H35" s="20">
        <v>8.69</v>
      </c>
      <c r="I35" s="74">
        <v>1129</v>
      </c>
      <c r="J35" s="48"/>
      <c r="K35" s="672">
        <f>J35*L35</f>
        <v>0</v>
      </c>
      <c r="L35" s="20">
        <v>6.33</v>
      </c>
      <c r="M35" s="11" t="s">
        <v>10</v>
      </c>
      <c r="N35" s="152">
        <f>SUM(N30:N34)+SUM(N19:N28)</f>
        <v>0</v>
      </c>
      <c r="O35" s="152">
        <f>SUM(O30:O34)+SUM(O19:O28)</f>
        <v>0</v>
      </c>
      <c r="P35" s="650">
        <f>O35</f>
        <v>0</v>
      </c>
    </row>
    <row r="36" spans="1:16" ht="15" thickBot="1">
      <c r="A36" s="1673" t="s">
        <v>302</v>
      </c>
      <c r="B36" s="1674"/>
      <c r="C36" s="1674"/>
      <c r="D36" s="1674"/>
      <c r="E36" s="40">
        <v>4</v>
      </c>
      <c r="F36" s="48"/>
      <c r="G36" s="672">
        <f t="shared" si="9"/>
        <v>0</v>
      </c>
      <c r="H36" s="20">
        <v>8.69</v>
      </c>
      <c r="I36" s="74">
        <v>1130</v>
      </c>
      <c r="J36" s="48"/>
      <c r="K36" s="672">
        <f>J36*5.25</f>
        <v>0</v>
      </c>
      <c r="L36" s="20">
        <v>6.33</v>
      </c>
      <c r="M36" s="1593" t="s">
        <v>342</v>
      </c>
      <c r="N36" s="1580"/>
      <c r="O36" s="1580"/>
      <c r="P36" s="1581"/>
    </row>
    <row r="37" spans="1:16" ht="15" thickBot="1">
      <c r="A37" s="76" t="s">
        <v>294</v>
      </c>
      <c r="B37" s="62"/>
      <c r="C37" s="685">
        <f>B37*D37</f>
        <v>0</v>
      </c>
      <c r="D37" s="43">
        <v>6.33</v>
      </c>
      <c r="E37" s="40">
        <v>5</v>
      </c>
      <c r="F37" s="48"/>
      <c r="G37" s="672">
        <f t="shared" si="9"/>
        <v>0</v>
      </c>
      <c r="H37" s="20">
        <v>8.69</v>
      </c>
      <c r="I37" s="74">
        <v>1131</v>
      </c>
      <c r="J37" s="48"/>
      <c r="K37" s="672">
        <f t="shared" ref="K37" si="10">J37*L37</f>
        <v>0</v>
      </c>
      <c r="L37" s="20">
        <v>6.33</v>
      </c>
      <c r="M37" s="76">
        <v>1</v>
      </c>
      <c r="N37" s="62" t="s">
        <v>343</v>
      </c>
      <c r="O37" s="684"/>
      <c r="P37" s="164" t="s">
        <v>99</v>
      </c>
    </row>
    <row r="38" spans="1:16" ht="15" thickBot="1">
      <c r="A38" s="36" t="s">
        <v>295</v>
      </c>
      <c r="B38" s="37"/>
      <c r="C38" s="685">
        <f>B38*D38</f>
        <v>0</v>
      </c>
      <c r="D38" s="43">
        <v>6.33</v>
      </c>
      <c r="E38" s="40">
        <v>6</v>
      </c>
      <c r="F38" s="48"/>
      <c r="G38" s="672">
        <f t="shared" si="9"/>
        <v>0</v>
      </c>
      <c r="H38" s="20">
        <v>8.69</v>
      </c>
      <c r="I38" s="199">
        <v>1132</v>
      </c>
      <c r="J38" s="49"/>
      <c r="K38" s="672">
        <f t="shared" si="7"/>
        <v>0</v>
      </c>
      <c r="L38" s="20">
        <v>6.33</v>
      </c>
      <c r="M38" s="40">
        <v>2</v>
      </c>
      <c r="N38" s="48" t="s">
        <v>343</v>
      </c>
      <c r="O38" s="78"/>
      <c r="P38" s="118" t="s">
        <v>99</v>
      </c>
    </row>
    <row r="39" spans="1:16" ht="15" thickBot="1">
      <c r="A39" s="11" t="s">
        <v>10</v>
      </c>
      <c r="B39" s="32">
        <f>SUM(B37:B38)+SUM(B5:B35)</f>
        <v>0</v>
      </c>
      <c r="C39" s="32">
        <f>SUM(C37:C38)+SUM(C5:C35)</f>
        <v>0</v>
      </c>
      <c r="D39" s="661">
        <f>C39</f>
        <v>0</v>
      </c>
      <c r="E39" s="40">
        <v>7</v>
      </c>
      <c r="F39" s="48"/>
      <c r="G39" s="672">
        <f t="shared" si="9"/>
        <v>0</v>
      </c>
      <c r="H39" s="20">
        <v>8.69</v>
      </c>
      <c r="I39" s="1597" t="s">
        <v>181</v>
      </c>
      <c r="J39" s="1598"/>
      <c r="K39" s="1598"/>
      <c r="L39" s="1599"/>
      <c r="M39" s="40">
        <v>3</v>
      </c>
      <c r="N39" s="48" t="s">
        <v>343</v>
      </c>
      <c r="O39" s="78"/>
      <c r="P39" s="118" t="s">
        <v>99</v>
      </c>
    </row>
    <row r="40" spans="1:16">
      <c r="A40" s="119"/>
      <c r="B40" s="48"/>
      <c r="C40" s="78"/>
      <c r="D40" s="20"/>
      <c r="E40" s="40">
        <v>8</v>
      </c>
      <c r="F40" s="48"/>
      <c r="G40" s="672">
        <f t="shared" si="9"/>
        <v>0</v>
      </c>
      <c r="H40" s="20">
        <v>8.69</v>
      </c>
      <c r="I40" s="161" t="s">
        <v>129</v>
      </c>
      <c r="J40" s="62"/>
      <c r="K40" s="672">
        <f>J40*L40</f>
        <v>0</v>
      </c>
      <c r="L40" s="20">
        <v>6.33</v>
      </c>
      <c r="M40" s="40">
        <v>4</v>
      </c>
      <c r="N40" s="48"/>
      <c r="O40" s="651">
        <f>N40*P40</f>
        <v>0</v>
      </c>
      <c r="P40" s="118">
        <v>5.61</v>
      </c>
    </row>
    <row r="41" spans="1:16">
      <c r="A41" s="119"/>
      <c r="B41" s="48"/>
      <c r="C41" s="78"/>
      <c r="D41" s="20"/>
      <c r="E41" s="40">
        <v>9</v>
      </c>
      <c r="F41" s="48"/>
      <c r="G41" s="672">
        <f t="shared" si="9"/>
        <v>0</v>
      </c>
      <c r="H41" s="20">
        <v>8.69</v>
      </c>
      <c r="I41" s="54" t="s">
        <v>130</v>
      </c>
      <c r="J41" s="48"/>
      <c r="K41" s="672">
        <f t="shared" ref="K41:K43" si="11">J41*L41</f>
        <v>0</v>
      </c>
      <c r="L41" s="20">
        <v>6.33</v>
      </c>
      <c r="M41" s="40">
        <v>5</v>
      </c>
      <c r="N41" s="48"/>
      <c r="O41" s="651">
        <f t="shared" ref="O41:O42" si="12">N41*P41</f>
        <v>0</v>
      </c>
      <c r="P41" s="118">
        <v>5.61</v>
      </c>
    </row>
    <row r="42" spans="1:16" ht="15" thickBot="1">
      <c r="A42" s="119"/>
      <c r="B42" s="48"/>
      <c r="C42" s="78"/>
      <c r="D42" s="20"/>
      <c r="E42" s="40">
        <v>10</v>
      </c>
      <c r="F42" s="48"/>
      <c r="G42" s="672">
        <f t="shared" si="9"/>
        <v>0</v>
      </c>
      <c r="H42" s="20">
        <v>8.69</v>
      </c>
      <c r="I42" s="54" t="s">
        <v>131</v>
      </c>
      <c r="J42" s="48"/>
      <c r="K42" s="672">
        <f t="shared" si="11"/>
        <v>0</v>
      </c>
      <c r="L42" s="20">
        <v>6.33</v>
      </c>
      <c r="M42" s="36">
        <v>6</v>
      </c>
      <c r="N42" s="37"/>
      <c r="O42" s="651">
        <f t="shared" si="12"/>
        <v>0</v>
      </c>
      <c r="P42" s="166">
        <v>5.61</v>
      </c>
    </row>
    <row r="43" spans="1:16" ht="15" thickBot="1">
      <c r="A43" s="119"/>
      <c r="B43" s="48"/>
      <c r="C43" s="78"/>
      <c r="D43" s="20"/>
      <c r="E43" s="40">
        <v>11</v>
      </c>
      <c r="F43" s="48"/>
      <c r="G43" s="672">
        <f t="shared" si="9"/>
        <v>0</v>
      </c>
      <c r="H43" s="20">
        <v>8.69</v>
      </c>
      <c r="I43" s="162" t="s">
        <v>132</v>
      </c>
      <c r="J43" s="37"/>
      <c r="K43" s="672">
        <f t="shared" si="11"/>
        <v>0</v>
      </c>
      <c r="L43" s="20">
        <v>6.33</v>
      </c>
      <c r="M43" s="11" t="s">
        <v>10</v>
      </c>
      <c r="N43" s="32">
        <f>SUM(N37:N42)</f>
        <v>0</v>
      </c>
      <c r="O43" s="32">
        <f>SUM(O37:O42)</f>
        <v>0</v>
      </c>
      <c r="P43" s="650">
        <f>O43</f>
        <v>0</v>
      </c>
    </row>
    <row r="44" spans="1:16" ht="15" thickBot="1">
      <c r="A44" s="119"/>
      <c r="B44" s="48"/>
      <c r="C44" s="78"/>
      <c r="D44" s="20"/>
      <c r="E44" s="81">
        <v>12</v>
      </c>
      <c r="F44" s="49"/>
      <c r="G44" s="672">
        <f t="shared" si="9"/>
        <v>0</v>
      </c>
      <c r="H44" s="20">
        <v>8.69</v>
      </c>
      <c r="I44" s="73" t="s">
        <v>10</v>
      </c>
      <c r="J44" s="32">
        <f>SUM(J27:J38)+SUM(J40:J43)</f>
        <v>0</v>
      </c>
      <c r="K44" s="32">
        <f>SUM(K27:K38)+SUM(K40:K43)</f>
        <v>0</v>
      </c>
      <c r="L44" s="650" t="s">
        <v>99</v>
      </c>
      <c r="M44" s="1577" t="s">
        <v>344</v>
      </c>
      <c r="N44" s="1578"/>
      <c r="O44" s="1578"/>
      <c r="P44" s="1579"/>
    </row>
    <row r="45" spans="1:16" ht="15" thickBot="1">
      <c r="A45" s="119"/>
      <c r="B45" s="48"/>
      <c r="C45" s="78"/>
      <c r="D45" s="20"/>
      <c r="E45" s="11" t="s">
        <v>10</v>
      </c>
      <c r="F45" s="32">
        <f>SUM(F33:F44)</f>
        <v>0</v>
      </c>
      <c r="G45" s="32">
        <f>SUM(G33:G44)</f>
        <v>0</v>
      </c>
      <c r="H45" s="650">
        <f>G45</f>
        <v>0</v>
      </c>
      <c r="I45" s="1578" t="s">
        <v>316</v>
      </c>
      <c r="J45" s="1578"/>
      <c r="K45" s="1578"/>
      <c r="L45" s="1579"/>
      <c r="M45" s="1534" t="s">
        <v>345</v>
      </c>
      <c r="N45" s="1535"/>
      <c r="O45" s="1535"/>
      <c r="P45" s="1536"/>
    </row>
    <row r="46" spans="1:16" ht="15" thickBot="1">
      <c r="A46" s="119"/>
      <c r="B46" s="98"/>
      <c r="C46" s="678"/>
      <c r="D46" s="20"/>
      <c r="E46" s="1655" t="s">
        <v>308</v>
      </c>
      <c r="F46" s="1656"/>
      <c r="G46" s="1656"/>
      <c r="H46" s="1657"/>
      <c r="I46" s="1535" t="s">
        <v>317</v>
      </c>
      <c r="J46" s="1535"/>
      <c r="K46" s="1535"/>
      <c r="L46" s="1536"/>
      <c r="M46" s="1671" t="s">
        <v>346</v>
      </c>
      <c r="N46" s="1636"/>
      <c r="O46" s="1636"/>
      <c r="P46" s="1672"/>
    </row>
    <row r="47" spans="1:16" ht="15" thickBot="1">
      <c r="A47" s="119"/>
      <c r="B47" s="98"/>
      <c r="C47" s="678"/>
      <c r="D47" s="20"/>
      <c r="E47" s="860" t="s">
        <v>143</v>
      </c>
      <c r="F47" s="41"/>
      <c r="G47" s="672">
        <f>F47*H47</f>
        <v>0</v>
      </c>
      <c r="H47" s="45">
        <v>6.11</v>
      </c>
      <c r="I47" s="1549" t="s">
        <v>318</v>
      </c>
      <c r="J47" s="1549"/>
      <c r="K47" s="1549"/>
      <c r="L47" s="1554"/>
      <c r="M47" s="76">
        <v>1</v>
      </c>
      <c r="N47" s="62"/>
      <c r="O47" s="685">
        <f>N47*P47</f>
        <v>0</v>
      </c>
      <c r="P47" s="164">
        <v>6.33</v>
      </c>
    </row>
    <row r="48" spans="1:16" ht="16.2" thickBot="1">
      <c r="A48" s="119"/>
      <c r="B48" s="48"/>
      <c r="C48" s="78"/>
      <c r="D48" s="20"/>
      <c r="E48" s="126" t="s">
        <v>144</v>
      </c>
      <c r="F48" s="48"/>
      <c r="G48" s="651">
        <f t="shared" ref="G48:G50" si="13">F48*H48</f>
        <v>0</v>
      </c>
      <c r="H48" s="20">
        <f>H47</f>
        <v>6.11</v>
      </c>
      <c r="I48" s="588" t="s">
        <v>319</v>
      </c>
      <c r="J48" s="62"/>
      <c r="K48" s="693">
        <f>J48*L48</f>
        <v>0</v>
      </c>
      <c r="L48" s="77">
        <f>L42</f>
        <v>6.33</v>
      </c>
      <c r="M48" s="783">
        <v>2</v>
      </c>
      <c r="N48" s="88"/>
      <c r="O48" s="685">
        <f t="shared" ref="O48:O56" si="14">N48*P48</f>
        <v>0</v>
      </c>
      <c r="P48" s="118">
        <f t="shared" ref="P48:P56" si="15">P47</f>
        <v>6.33</v>
      </c>
    </row>
    <row r="49" spans="1:16" ht="16.2" thickBot="1">
      <c r="A49" s="119"/>
      <c r="B49" s="48"/>
      <c r="C49" s="78"/>
      <c r="D49" s="20"/>
      <c r="E49" s="157" t="s">
        <v>145</v>
      </c>
      <c r="F49" s="88"/>
      <c r="G49" s="651">
        <f t="shared" si="13"/>
        <v>0</v>
      </c>
      <c r="H49" s="20">
        <f>H48</f>
        <v>6.11</v>
      </c>
      <c r="I49" s="589" t="s">
        <v>320</v>
      </c>
      <c r="J49" s="48"/>
      <c r="K49" s="693">
        <f t="shared" ref="K49:K53" si="16">J49*L49</f>
        <v>0</v>
      </c>
      <c r="L49" s="20">
        <f t="shared" ref="L49" si="17">L43</f>
        <v>6.33</v>
      </c>
      <c r="M49" s="783">
        <v>3</v>
      </c>
      <c r="N49" s="88"/>
      <c r="O49" s="685">
        <f t="shared" si="14"/>
        <v>0</v>
      </c>
      <c r="P49" s="118">
        <f t="shared" si="15"/>
        <v>6.33</v>
      </c>
    </row>
    <row r="50" spans="1:16" ht="16.2" thickBot="1">
      <c r="A50" s="119"/>
      <c r="B50" s="48"/>
      <c r="C50" s="78"/>
      <c r="D50" s="20"/>
      <c r="E50" s="156" t="s">
        <v>146</v>
      </c>
      <c r="F50" s="49"/>
      <c r="G50" s="861">
        <f t="shared" si="13"/>
        <v>0</v>
      </c>
      <c r="H50" s="59">
        <f>H49</f>
        <v>6.11</v>
      </c>
      <c r="I50" s="589" t="s">
        <v>321</v>
      </c>
      <c r="J50" s="48"/>
      <c r="K50" s="693">
        <f t="shared" si="16"/>
        <v>0</v>
      </c>
      <c r="L50" s="20">
        <v>6.33</v>
      </c>
      <c r="M50" s="783">
        <v>4</v>
      </c>
      <c r="N50" s="48"/>
      <c r="O50" s="685">
        <f t="shared" si="14"/>
        <v>0</v>
      </c>
      <c r="P50" s="118">
        <f t="shared" si="15"/>
        <v>6.33</v>
      </c>
    </row>
    <row r="51" spans="1:16" ht="16.2" thickBot="1">
      <c r="A51" s="119"/>
      <c r="B51" s="48"/>
      <c r="C51" s="78"/>
      <c r="D51" s="20"/>
      <c r="E51" s="1487" t="s">
        <v>309</v>
      </c>
      <c r="F51" s="1488"/>
      <c r="G51" s="1488"/>
      <c r="H51" s="1489"/>
      <c r="I51" s="589" t="s">
        <v>322</v>
      </c>
      <c r="J51" s="48"/>
      <c r="K51" s="693">
        <f t="shared" si="16"/>
        <v>0</v>
      </c>
      <c r="L51" s="20">
        <v>6.33</v>
      </c>
      <c r="M51" s="783">
        <v>5</v>
      </c>
      <c r="N51" s="48"/>
      <c r="O51" s="685">
        <f t="shared" si="14"/>
        <v>0</v>
      </c>
      <c r="P51" s="118">
        <f t="shared" si="15"/>
        <v>6.33</v>
      </c>
    </row>
    <row r="52" spans="1:16" ht="16.2" thickBot="1">
      <c r="A52" s="119"/>
      <c r="B52" s="48"/>
      <c r="C52" s="78"/>
      <c r="D52" s="20"/>
      <c r="E52" s="3">
        <v>1</v>
      </c>
      <c r="F52" s="62"/>
      <c r="G52" s="685">
        <f>F52*H52</f>
        <v>0</v>
      </c>
      <c r="H52" s="64">
        <v>6.11</v>
      </c>
      <c r="I52" s="589" t="s">
        <v>323</v>
      </c>
      <c r="J52" s="48"/>
      <c r="K52" s="693">
        <f t="shared" si="16"/>
        <v>0</v>
      </c>
      <c r="L52" s="20">
        <v>6.33</v>
      </c>
      <c r="M52" s="783">
        <v>6</v>
      </c>
      <c r="N52" s="48"/>
      <c r="O52" s="685">
        <f t="shared" si="14"/>
        <v>0</v>
      </c>
      <c r="P52" s="118">
        <f t="shared" si="15"/>
        <v>6.33</v>
      </c>
    </row>
    <row r="53" spans="1:16" ht="15" thickBot="1">
      <c r="A53" s="119"/>
      <c r="B53" s="48"/>
      <c r="C53" s="78"/>
      <c r="D53" s="20"/>
      <c r="E53" s="26">
        <v>2</v>
      </c>
      <c r="F53" s="48"/>
      <c r="G53" s="685">
        <f t="shared" ref="G53:G63" si="18">F53*H53</f>
        <v>0</v>
      </c>
      <c r="H53" s="20">
        <f t="shared" ref="H53:H63" si="19">H52</f>
        <v>6.11</v>
      </c>
      <c r="I53" s="590" t="s">
        <v>324</v>
      </c>
      <c r="J53" s="37"/>
      <c r="K53" s="693">
        <f t="shared" si="16"/>
        <v>0</v>
      </c>
      <c r="L53" s="20">
        <v>6.33</v>
      </c>
      <c r="M53" s="783">
        <v>7</v>
      </c>
      <c r="N53" s="48"/>
      <c r="O53" s="685">
        <f t="shared" si="14"/>
        <v>0</v>
      </c>
      <c r="P53" s="118">
        <f t="shared" si="15"/>
        <v>6.33</v>
      </c>
    </row>
    <row r="54" spans="1:16" ht="15" thickBot="1">
      <c r="A54" s="119"/>
      <c r="B54" s="98"/>
      <c r="C54" s="678"/>
      <c r="D54" s="20"/>
      <c r="E54" s="26">
        <v>3</v>
      </c>
      <c r="F54" s="48"/>
      <c r="G54" s="685">
        <f t="shared" si="18"/>
        <v>0</v>
      </c>
      <c r="H54" s="20">
        <f t="shared" si="19"/>
        <v>6.11</v>
      </c>
      <c r="I54" s="11" t="s">
        <v>10</v>
      </c>
      <c r="J54" s="32">
        <f>J48+J49+J50+J51+J52+J53</f>
        <v>0</v>
      </c>
      <c r="K54" s="32">
        <f>K48+K49+K50+K51+K52+K53</f>
        <v>0</v>
      </c>
      <c r="L54" s="650">
        <f>K54</f>
        <v>0</v>
      </c>
      <c r="M54" s="40">
        <v>8</v>
      </c>
      <c r="N54" s="48"/>
      <c r="O54" s="685">
        <f t="shared" si="14"/>
        <v>0</v>
      </c>
      <c r="P54" s="118">
        <f t="shared" si="15"/>
        <v>6.33</v>
      </c>
    </row>
    <row r="55" spans="1:16" ht="15" thickBot="1">
      <c r="A55" s="119"/>
      <c r="B55" s="98"/>
      <c r="C55" s="678"/>
      <c r="D55" s="20"/>
      <c r="E55" s="26">
        <v>4</v>
      </c>
      <c r="F55" s="48"/>
      <c r="G55" s="685">
        <f t="shared" si="18"/>
        <v>0</v>
      </c>
      <c r="H55" s="20">
        <f t="shared" si="19"/>
        <v>6.11</v>
      </c>
      <c r="I55" s="214"/>
      <c r="J55" s="213"/>
      <c r="K55" s="686"/>
      <c r="L55" s="215"/>
      <c r="M55" s="40">
        <v>9</v>
      </c>
      <c r="N55" s="48"/>
      <c r="O55" s="685">
        <f t="shared" si="14"/>
        <v>0</v>
      </c>
      <c r="P55" s="118">
        <f t="shared" si="15"/>
        <v>6.33</v>
      </c>
    </row>
    <row r="56" spans="1:16" ht="15" thickBot="1">
      <c r="A56" s="119"/>
      <c r="B56" s="48"/>
      <c r="C56" s="78"/>
      <c r="D56" s="20"/>
      <c r="E56" s="26">
        <v>5</v>
      </c>
      <c r="F56" s="48"/>
      <c r="G56" s="685">
        <f t="shared" si="18"/>
        <v>0</v>
      </c>
      <c r="H56" s="20">
        <f t="shared" si="19"/>
        <v>6.11</v>
      </c>
      <c r="I56" s="214"/>
      <c r="J56" s="213"/>
      <c r="K56" s="686"/>
      <c r="L56" s="215"/>
      <c r="M56" s="36">
        <v>10</v>
      </c>
      <c r="N56" s="122"/>
      <c r="O56" s="685">
        <f t="shared" si="14"/>
        <v>0</v>
      </c>
      <c r="P56" s="166">
        <f t="shared" si="15"/>
        <v>6.33</v>
      </c>
    </row>
    <row r="57" spans="1:16" ht="15" thickBot="1">
      <c r="A57" s="119"/>
      <c r="B57" s="48"/>
      <c r="C57" s="78"/>
      <c r="D57" s="20"/>
      <c r="E57" s="26">
        <v>6</v>
      </c>
      <c r="F57" s="48"/>
      <c r="G57" s="685">
        <f t="shared" si="18"/>
        <v>0</v>
      </c>
      <c r="H57" s="20">
        <f t="shared" si="19"/>
        <v>6.11</v>
      </c>
      <c r="I57" s="214"/>
      <c r="J57" s="213"/>
      <c r="K57" s="686"/>
      <c r="L57" s="215"/>
      <c r="M57" s="1543" t="s">
        <v>347</v>
      </c>
      <c r="N57" s="1544"/>
      <c r="O57" s="1544"/>
      <c r="P57" s="1545"/>
    </row>
    <row r="58" spans="1:16" ht="15" thickBot="1">
      <c r="A58" s="119"/>
      <c r="B58" s="48"/>
      <c r="C58" s="78"/>
      <c r="D58" s="20"/>
      <c r="E58" s="26">
        <v>7</v>
      </c>
      <c r="F58" s="48"/>
      <c r="G58" s="685">
        <f t="shared" si="18"/>
        <v>0</v>
      </c>
      <c r="H58" s="20">
        <f t="shared" si="19"/>
        <v>6.11</v>
      </c>
      <c r="I58" s="214"/>
      <c r="J58" s="213"/>
      <c r="K58" s="686"/>
      <c r="L58" s="215"/>
      <c r="M58" s="70" t="s">
        <v>348</v>
      </c>
      <c r="N58" s="62"/>
      <c r="O58" s="685">
        <f>N58*P58</f>
        <v>0</v>
      </c>
      <c r="P58" s="164">
        <f>P55</f>
        <v>6.33</v>
      </c>
    </row>
    <row r="59" spans="1:16" ht="15" thickBot="1">
      <c r="A59" s="119"/>
      <c r="B59" s="48"/>
      <c r="C59" s="78"/>
      <c r="D59" s="20"/>
      <c r="E59" s="26">
        <v>8</v>
      </c>
      <c r="F59" s="48"/>
      <c r="G59" s="685">
        <f t="shared" si="18"/>
        <v>0</v>
      </c>
      <c r="H59" s="20">
        <f t="shared" si="19"/>
        <v>6.11</v>
      </c>
      <c r="I59" s="214"/>
      <c r="J59" s="213"/>
      <c r="K59" s="686"/>
      <c r="L59" s="215"/>
      <c r="M59" s="72" t="s">
        <v>349</v>
      </c>
      <c r="N59" s="37"/>
      <c r="O59" s="685">
        <f>N59*P59</f>
        <v>0</v>
      </c>
      <c r="P59" s="166">
        <f>P58</f>
        <v>6.33</v>
      </c>
    </row>
    <row r="60" spans="1:16" ht="15" thickBot="1">
      <c r="A60" s="119"/>
      <c r="B60" s="48"/>
      <c r="C60" s="78"/>
      <c r="D60" s="20"/>
      <c r="E60" s="26">
        <v>9</v>
      </c>
      <c r="F60" s="48"/>
      <c r="G60" s="685">
        <f t="shared" si="18"/>
        <v>0</v>
      </c>
      <c r="H60" s="20">
        <f t="shared" si="19"/>
        <v>6.11</v>
      </c>
      <c r="I60" s="214"/>
      <c r="J60" s="213"/>
      <c r="K60" s="686"/>
      <c r="L60" s="215"/>
      <c r="M60" s="11" t="s">
        <v>10</v>
      </c>
      <c r="N60" s="32">
        <f>SUM(N58:N59)+SUM(N47:N56)</f>
        <v>0</v>
      </c>
      <c r="O60" s="32">
        <f>SUM(O58:O59)+SUM(O47:O56)</f>
        <v>0</v>
      </c>
      <c r="P60" s="650">
        <f>O60</f>
        <v>0</v>
      </c>
    </row>
    <row r="61" spans="1:16" ht="15" thickBot="1">
      <c r="A61" s="119"/>
      <c r="B61" s="48"/>
      <c r="C61" s="78"/>
      <c r="D61" s="20"/>
      <c r="E61" s="26">
        <v>10</v>
      </c>
      <c r="F61" s="48"/>
      <c r="G61" s="685">
        <f t="shared" si="18"/>
        <v>0</v>
      </c>
      <c r="H61" s="20">
        <f t="shared" si="19"/>
        <v>6.11</v>
      </c>
      <c r="I61" s="216"/>
      <c r="J61" s="213"/>
      <c r="K61" s="686"/>
      <c r="L61" s="215"/>
      <c r="M61" s="591"/>
      <c r="N61" s="592"/>
      <c r="O61" s="687"/>
      <c r="P61" s="593"/>
    </row>
    <row r="62" spans="1:16" ht="15" thickBot="1">
      <c r="A62" s="119"/>
      <c r="B62" s="48"/>
      <c r="C62" s="78"/>
      <c r="D62" s="20"/>
      <c r="E62" s="26">
        <v>11</v>
      </c>
      <c r="F62" s="48"/>
      <c r="G62" s="685">
        <f t="shared" si="18"/>
        <v>0</v>
      </c>
      <c r="H62" s="20">
        <f t="shared" si="19"/>
        <v>6.11</v>
      </c>
      <c r="I62" s="121"/>
      <c r="J62" s="48"/>
      <c r="K62" s="78"/>
      <c r="L62" s="43"/>
      <c r="M62" s="40"/>
      <c r="N62" s="48"/>
      <c r="O62" s="78"/>
      <c r="P62" s="20"/>
    </row>
    <row r="63" spans="1:16" ht="15" thickBot="1">
      <c r="A63" s="119"/>
      <c r="B63" s="48"/>
      <c r="C63" s="78"/>
      <c r="D63" s="20"/>
      <c r="E63" s="84">
        <v>12</v>
      </c>
      <c r="F63" s="37"/>
      <c r="G63" s="685">
        <f t="shared" si="18"/>
        <v>0</v>
      </c>
      <c r="H63" s="38">
        <f t="shared" si="19"/>
        <v>6.11</v>
      </c>
      <c r="I63" s="121"/>
      <c r="J63" s="48"/>
      <c r="K63" s="78"/>
      <c r="L63" s="43"/>
      <c r="M63" s="40"/>
      <c r="N63" s="48"/>
      <c r="O63" s="78"/>
      <c r="P63" s="20"/>
    </row>
    <row r="64" spans="1:16" ht="15" thickBot="1">
      <c r="A64" s="119"/>
      <c r="B64" s="48"/>
      <c r="C64" s="78"/>
      <c r="D64" s="20"/>
      <c r="E64" s="11" t="s">
        <v>10</v>
      </c>
      <c r="F64" s="32">
        <f>SUM(F52:F63)+SUM(F47:F50)</f>
        <v>0</v>
      </c>
      <c r="G64" s="32">
        <f>SUM(G52:G63)+SUM(G47:G50)</f>
        <v>0</v>
      </c>
      <c r="H64" s="661">
        <f>G64</f>
        <v>0</v>
      </c>
      <c r="I64" s="1662"/>
      <c r="J64" s="1663"/>
      <c r="K64" s="1663"/>
      <c r="L64" s="1663"/>
      <c r="M64" s="1663"/>
      <c r="N64" s="1663"/>
      <c r="O64" s="1663"/>
      <c r="P64" s="1664"/>
    </row>
    <row r="65" spans="1:16">
      <c r="A65" s="119"/>
      <c r="B65" s="48"/>
      <c r="C65" s="78"/>
      <c r="D65" s="20"/>
      <c r="E65" s="163"/>
      <c r="F65" s="48"/>
      <c r="G65" s="78"/>
      <c r="H65" s="43"/>
      <c r="I65" s="1665" t="s">
        <v>961</v>
      </c>
      <c r="J65" s="1666"/>
      <c r="K65" s="1666"/>
      <c r="L65" s="1666"/>
      <c r="M65" s="1666"/>
      <c r="N65" s="1666"/>
      <c r="O65" s="1666"/>
      <c r="P65" s="1667"/>
    </row>
    <row r="66" spans="1:16">
      <c r="A66" s="119"/>
      <c r="B66" s="98"/>
      <c r="C66" s="678"/>
      <c r="D66" s="20"/>
      <c r="E66" s="119"/>
      <c r="F66" s="48"/>
      <c r="G66" s="78"/>
      <c r="H66" s="43"/>
      <c r="I66" s="1665" t="s">
        <v>962</v>
      </c>
      <c r="J66" s="1252"/>
      <c r="K66" s="1252"/>
      <c r="L66" s="1252"/>
      <c r="M66" s="1252"/>
      <c r="N66" s="1252"/>
      <c r="O66" s="1252"/>
      <c r="P66" s="1461"/>
    </row>
    <row r="67" spans="1:16" ht="15" thickBot="1">
      <c r="A67" s="119"/>
      <c r="B67" s="98"/>
      <c r="C67" s="678"/>
      <c r="D67" s="20"/>
      <c r="E67" s="137"/>
      <c r="F67" s="48"/>
      <c r="G67" s="78"/>
      <c r="H67" s="43"/>
      <c r="I67" s="1668"/>
      <c r="J67" s="1669"/>
      <c r="K67" s="1669"/>
      <c r="L67" s="1669"/>
      <c r="M67" s="1669"/>
      <c r="N67" s="1669"/>
      <c r="O67" s="1669"/>
      <c r="P67" s="1670"/>
    </row>
    <row r="68" spans="1:16" ht="15" thickBot="1">
      <c r="A68" s="28" t="s">
        <v>10</v>
      </c>
      <c r="B68" s="115">
        <f>B39</f>
        <v>0</v>
      </c>
      <c r="C68" s="115">
        <f>C39</f>
        <v>0</v>
      </c>
      <c r="D68" s="650">
        <f>C68</f>
        <v>0</v>
      </c>
      <c r="E68" s="28" t="s">
        <v>10</v>
      </c>
      <c r="F68" s="115">
        <f>F64+F45+F24</f>
        <v>0</v>
      </c>
      <c r="G68" s="115">
        <f>G64+G45+G24</f>
        <v>0</v>
      </c>
      <c r="H68" s="650">
        <f>G68</f>
        <v>0</v>
      </c>
      <c r="I68" s="11" t="s">
        <v>10</v>
      </c>
      <c r="J68" s="32">
        <f>J54+J44+J24</f>
        <v>0</v>
      </c>
      <c r="K68" s="32">
        <f>K54+K44+K24</f>
        <v>0</v>
      </c>
      <c r="L68" s="650">
        <f>K68</f>
        <v>0</v>
      </c>
      <c r="M68" s="11" t="s">
        <v>10</v>
      </c>
      <c r="N68" s="32">
        <f>N60+N43+N35+N16</f>
        <v>0</v>
      </c>
      <c r="O68" s="32">
        <f>O60+O43+O35+O16</f>
        <v>0</v>
      </c>
      <c r="P68" s="650">
        <f>O68</f>
        <v>0</v>
      </c>
    </row>
    <row r="69" spans="1:16" ht="6" customHeight="1" thickBot="1">
      <c r="A69" s="1484"/>
      <c r="B69" s="1420"/>
      <c r="C69" s="1420"/>
      <c r="D69" s="1420"/>
      <c r="E69" s="1420"/>
      <c r="F69" s="1420"/>
      <c r="G69" s="1420"/>
      <c r="H69" s="1420"/>
      <c r="I69" s="1420"/>
      <c r="J69" s="1420"/>
      <c r="K69" s="1420"/>
      <c r="L69" s="1420"/>
      <c r="M69" s="1420"/>
      <c r="N69" s="1420"/>
      <c r="O69" s="1420"/>
      <c r="P69" s="1414"/>
    </row>
    <row r="70" spans="1:16" ht="15" thickBot="1">
      <c r="A70" s="21" t="s">
        <v>11</v>
      </c>
      <c r="B70" s="22">
        <f>B68</f>
        <v>0</v>
      </c>
      <c r="C70" s="22">
        <f>C68</f>
        <v>0</v>
      </c>
      <c r="D70" s="660">
        <f>C70</f>
        <v>0</v>
      </c>
      <c r="E70" s="21" t="s">
        <v>11</v>
      </c>
      <c r="F70" s="22">
        <f>F68</f>
        <v>0</v>
      </c>
      <c r="G70" s="22">
        <f>G68</f>
        <v>0</v>
      </c>
      <c r="H70" s="660">
        <f>G70</f>
        <v>0</v>
      </c>
      <c r="I70" s="21" t="s">
        <v>11</v>
      </c>
      <c r="J70" s="22">
        <f>J68</f>
        <v>0</v>
      </c>
      <c r="K70" s="22">
        <f>K68</f>
        <v>0</v>
      </c>
      <c r="L70" s="660">
        <f>L68</f>
        <v>0</v>
      </c>
      <c r="M70" s="21" t="s">
        <v>11</v>
      </c>
      <c r="N70" s="838">
        <f>N68</f>
        <v>0</v>
      </c>
      <c r="O70" s="23">
        <f>O68</f>
        <v>0</v>
      </c>
      <c r="P70" s="652">
        <f>O70</f>
        <v>0</v>
      </c>
    </row>
    <row r="71" spans="1:16" ht="16.2" thickBot="1">
      <c r="A71" s="1465" t="s">
        <v>304</v>
      </c>
      <c r="B71" s="1467" t="s">
        <v>908</v>
      </c>
      <c r="C71" s="1468"/>
      <c r="D71" s="1658"/>
      <c r="E71" s="1658"/>
      <c r="F71" s="1658"/>
      <c r="G71" s="1658"/>
      <c r="H71" s="1658"/>
      <c r="I71" s="1658"/>
      <c r="J71" s="1658"/>
      <c r="K71" s="1658"/>
      <c r="L71" s="1659"/>
      <c r="M71" s="856" t="s">
        <v>14</v>
      </c>
      <c r="N71" s="1482">
        <f>N70+J70+F70+B70</f>
        <v>0</v>
      </c>
      <c r="O71" s="1482"/>
      <c r="P71" s="1483"/>
    </row>
    <row r="72" spans="1:16" ht="16.2" thickBot="1">
      <c r="A72" s="1466"/>
      <c r="B72" s="1470" t="s">
        <v>15</v>
      </c>
      <c r="C72" s="1471"/>
      <c r="D72" s="1660"/>
      <c r="E72" s="1661"/>
      <c r="F72" s="1473" t="s">
        <v>1165</v>
      </c>
      <c r="G72" s="1474"/>
      <c r="H72" s="1614"/>
      <c r="I72" s="1615"/>
      <c r="J72" s="1126"/>
      <c r="K72" s="1126"/>
      <c r="L72" s="141"/>
      <c r="M72" s="779" t="s">
        <v>16</v>
      </c>
      <c r="N72" s="1568">
        <f>D70+H70+L70+P70</f>
        <v>0</v>
      </c>
      <c r="O72" s="1569"/>
      <c r="P72" s="1570"/>
    </row>
    <row r="75" spans="1:16">
      <c r="B75" s="128"/>
      <c r="C75" s="128"/>
      <c r="D75" s="128"/>
      <c r="E75" s="128"/>
      <c r="F75" s="128"/>
      <c r="G75" s="128"/>
      <c r="H75" s="128"/>
      <c r="I75" s="128"/>
    </row>
  </sheetData>
  <sheetProtection algorithmName="SHA-512" hashValue="qOuZMXrQ79615s24ScLbwnVDe+3oiql3A6Ek0AO1m8m20ujLKyL78Yj7xpOlUz0RIBglyCm5eoxwze5ZT2Gzyw==" saltValue="dFxeQEo0HOn3J2ykkmRyKQ==" spinCount="100000" sheet="1" objects="1" scenarios="1" selectLockedCells="1"/>
  <mergeCells count="45">
    <mergeCell ref="A36:D36"/>
    <mergeCell ref="M6:P6"/>
    <mergeCell ref="B1:H1"/>
    <mergeCell ref="J1:L1"/>
    <mergeCell ref="M1:P2"/>
    <mergeCell ref="B2:H2"/>
    <mergeCell ref="J2:L2"/>
    <mergeCell ref="M5:P5"/>
    <mergeCell ref="E5:H5"/>
    <mergeCell ref="I5:L5"/>
    <mergeCell ref="E6:H6"/>
    <mergeCell ref="E19:H19"/>
    <mergeCell ref="M13:P13"/>
    <mergeCell ref="I6:L6"/>
    <mergeCell ref="A3:P3"/>
    <mergeCell ref="M17:P17"/>
    <mergeCell ref="N71:P71"/>
    <mergeCell ref="F72:I72"/>
    <mergeCell ref="N72:P72"/>
    <mergeCell ref="E46:H46"/>
    <mergeCell ref="E51:H51"/>
    <mergeCell ref="B71:L71"/>
    <mergeCell ref="B72:E72"/>
    <mergeCell ref="A69:P69"/>
    <mergeCell ref="I64:P64"/>
    <mergeCell ref="I65:P65"/>
    <mergeCell ref="I66:P66"/>
    <mergeCell ref="I67:P67"/>
    <mergeCell ref="M57:P57"/>
    <mergeCell ref="M46:P46"/>
    <mergeCell ref="I39:L39"/>
    <mergeCell ref="I45:L45"/>
    <mergeCell ref="I46:L46"/>
    <mergeCell ref="I47:L47"/>
    <mergeCell ref="A71:A72"/>
    <mergeCell ref="M18:P18"/>
    <mergeCell ref="M29:P29"/>
    <mergeCell ref="M36:P36"/>
    <mergeCell ref="M44:P44"/>
    <mergeCell ref="M45:P45"/>
    <mergeCell ref="E31:H31"/>
    <mergeCell ref="E32:H32"/>
    <mergeCell ref="I19:L19"/>
    <mergeCell ref="I25:L25"/>
    <mergeCell ref="I26:L26"/>
  </mergeCells>
  <pageMargins left="0" right="0" top="0" bottom="0" header="0" footer="0"/>
  <pageSetup paperSize="313" scale="7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8"/>
  <sheetViews>
    <sheetView view="pageLayout" topLeftCell="A34" zoomScaleNormal="110" workbookViewId="0"/>
  </sheetViews>
  <sheetFormatPr defaultColWidth="9.109375" defaultRowHeight="14.4"/>
  <cols>
    <col min="1" max="1" width="16.6640625" style="6" customWidth="1"/>
    <col min="2" max="2" width="7.6640625" style="6" customWidth="1"/>
    <col min="3" max="3" width="7.6640625" style="6" hidden="1" customWidth="1"/>
    <col min="4" max="4" width="9.88671875" style="6" customWidth="1"/>
    <col min="5" max="5" width="16.6640625" style="6" customWidth="1"/>
    <col min="6" max="6" width="7.6640625" style="6" customWidth="1"/>
    <col min="7" max="7" width="7.6640625" style="6" hidden="1" customWidth="1"/>
    <col min="8" max="8" width="9.88671875" style="6" customWidth="1"/>
    <col min="9" max="9" width="16.6640625" style="6" customWidth="1"/>
    <col min="10" max="10" width="7.6640625" style="6" customWidth="1"/>
    <col min="11" max="11" width="7.6640625" style="6" hidden="1" customWidth="1"/>
    <col min="12" max="12" width="9.88671875" style="6" customWidth="1"/>
    <col min="13" max="13" width="16.6640625" style="6" customWidth="1"/>
    <col min="14" max="14" width="7.6640625" style="6" customWidth="1"/>
    <col min="15" max="15" width="9.88671875" style="6" customWidth="1"/>
    <col min="16" max="16384" width="9.109375" style="6"/>
  </cols>
  <sheetData>
    <row r="1" spans="1:15" ht="19.5" customHeight="1">
      <c r="A1" s="833" t="s">
        <v>0</v>
      </c>
      <c r="B1" s="1499"/>
      <c r="C1" s="1499"/>
      <c r="D1" s="1499"/>
      <c r="E1" s="1499"/>
      <c r="F1" s="1499"/>
      <c r="G1" s="1499"/>
      <c r="H1" s="1499"/>
      <c r="I1" s="837" t="s">
        <v>1</v>
      </c>
      <c r="J1" s="1500"/>
      <c r="K1" s="1501"/>
      <c r="L1" s="1502"/>
      <c r="M1" s="1503">
        <v>6672</v>
      </c>
      <c r="N1" s="1504"/>
      <c r="O1" s="1505"/>
    </row>
    <row r="2" spans="1:15" ht="15.75" customHeight="1" thickBot="1">
      <c r="A2" s="834" t="s">
        <v>2</v>
      </c>
      <c r="B2" s="1509"/>
      <c r="C2" s="1509"/>
      <c r="D2" s="1509"/>
      <c r="E2" s="1509"/>
      <c r="F2" s="1509"/>
      <c r="G2" s="1509"/>
      <c r="H2" s="1509"/>
      <c r="I2" s="836" t="s">
        <v>3</v>
      </c>
      <c r="J2" s="1510"/>
      <c r="K2" s="1511"/>
      <c r="L2" s="1512"/>
      <c r="M2" s="1506"/>
      <c r="N2" s="1507"/>
      <c r="O2" s="1508"/>
    </row>
    <row r="3" spans="1:15" ht="6" customHeight="1" thickBot="1">
      <c r="A3" s="1513"/>
      <c r="B3" s="1420"/>
      <c r="C3" s="1420"/>
      <c r="D3" s="1420"/>
      <c r="E3" s="1420"/>
      <c r="F3" s="1420"/>
      <c r="G3" s="1420"/>
      <c r="H3" s="1420"/>
      <c r="I3" s="1420"/>
      <c r="J3" s="1420"/>
      <c r="K3" s="1420"/>
      <c r="L3" s="1420"/>
      <c r="M3" s="1420"/>
      <c r="N3" s="1420"/>
      <c r="O3" s="1414"/>
    </row>
    <row r="4" spans="1:15" ht="15" thickBot="1">
      <c r="A4" s="27" t="s">
        <v>4</v>
      </c>
      <c r="B4" s="17" t="s">
        <v>5</v>
      </c>
      <c r="C4" s="565"/>
      <c r="D4" s="19" t="s">
        <v>6</v>
      </c>
      <c r="E4" s="21" t="s">
        <v>4</v>
      </c>
      <c r="F4" s="131" t="s">
        <v>5</v>
      </c>
      <c r="G4" s="571"/>
      <c r="H4" s="134" t="s">
        <v>6</v>
      </c>
      <c r="I4" s="21" t="s">
        <v>4</v>
      </c>
      <c r="J4" s="131" t="s">
        <v>5</v>
      </c>
      <c r="K4" s="571"/>
      <c r="L4" s="134" t="s">
        <v>6</v>
      </c>
      <c r="M4" s="594" t="s">
        <v>4</v>
      </c>
      <c r="N4" s="131" t="s">
        <v>5</v>
      </c>
      <c r="O4" s="134" t="s">
        <v>6</v>
      </c>
    </row>
    <row r="5" spans="1:15">
      <c r="A5" s="1686" t="s">
        <v>350</v>
      </c>
      <c r="B5" s="1687"/>
      <c r="C5" s="1688"/>
      <c r="D5" s="1689"/>
      <c r="E5" s="1692" t="s">
        <v>359</v>
      </c>
      <c r="F5" s="1693"/>
      <c r="G5" s="1693"/>
      <c r="H5" s="1694"/>
      <c r="I5" s="1577" t="s">
        <v>359</v>
      </c>
      <c r="J5" s="1690"/>
      <c r="K5" s="1690"/>
      <c r="L5" s="1691"/>
      <c r="M5" s="26"/>
      <c r="N5" s="48"/>
      <c r="O5" s="20"/>
    </row>
    <row r="6" spans="1:15" ht="15" thickBot="1">
      <c r="A6" s="1695" t="s">
        <v>351</v>
      </c>
      <c r="B6" s="1696"/>
      <c r="C6" s="1697"/>
      <c r="D6" s="1698"/>
      <c r="E6" s="1702" t="s">
        <v>360</v>
      </c>
      <c r="F6" s="1703"/>
      <c r="G6" s="1703"/>
      <c r="H6" s="1704"/>
      <c r="I6" s="1699" t="s">
        <v>363</v>
      </c>
      <c r="J6" s="1700"/>
      <c r="K6" s="1700"/>
      <c r="L6" s="1701"/>
      <c r="M6" s="174"/>
      <c r="N6" s="49"/>
      <c r="O6" s="59"/>
    </row>
    <row r="7" spans="1:15" ht="15" thickBot="1">
      <c r="A7" s="44">
        <v>1</v>
      </c>
      <c r="B7" s="197"/>
      <c r="C7" s="689">
        <f>B7*D7</f>
        <v>0</v>
      </c>
      <c r="D7" s="45">
        <v>6.33</v>
      </c>
      <c r="E7" s="1705" t="s">
        <v>358</v>
      </c>
      <c r="F7" s="1706"/>
      <c r="G7" s="1706"/>
      <c r="H7" s="1707"/>
      <c r="I7" s="710" t="s">
        <v>364</v>
      </c>
      <c r="J7" s="62"/>
      <c r="K7" s="685">
        <f>J7*L7</f>
        <v>0</v>
      </c>
      <c r="L7" s="63">
        <v>5.0599999999999996</v>
      </c>
      <c r="M7" s="26"/>
      <c r="N7" s="48"/>
      <c r="O7" s="20"/>
    </row>
    <row r="8" spans="1:15" ht="15" thickBot="1">
      <c r="A8" s="26">
        <v>2</v>
      </c>
      <c r="B8" s="48"/>
      <c r="C8" s="689">
        <f t="shared" ref="C8:C16" si="0">B8*D8</f>
        <v>0</v>
      </c>
      <c r="D8" s="20">
        <v>6.33</v>
      </c>
      <c r="E8" s="76">
        <v>1</v>
      </c>
      <c r="F8" s="62"/>
      <c r="G8" s="685">
        <f>F8*H8</f>
        <v>0</v>
      </c>
      <c r="H8" s="64">
        <v>5.0599999999999996</v>
      </c>
      <c r="I8" s="711" t="s">
        <v>365</v>
      </c>
      <c r="J8" s="48"/>
      <c r="K8" s="685">
        <f t="shared" ref="K8:K16" si="1">J8*L8</f>
        <v>0</v>
      </c>
      <c r="L8" s="43">
        <v>5.0599999999999996</v>
      </c>
      <c r="M8" s="26"/>
      <c r="N8" s="48"/>
      <c r="O8" s="20"/>
    </row>
    <row r="9" spans="1:15" ht="15" thickBot="1">
      <c r="A9" s="26">
        <v>3</v>
      </c>
      <c r="B9" s="48"/>
      <c r="C9" s="689">
        <f t="shared" si="0"/>
        <v>0</v>
      </c>
      <c r="D9" s="20">
        <v>6.33</v>
      </c>
      <c r="E9" s="40">
        <v>2</v>
      </c>
      <c r="F9" s="48"/>
      <c r="G9" s="685">
        <f t="shared" ref="G9:G27" si="2">F9*H9</f>
        <v>0</v>
      </c>
      <c r="H9" s="20">
        <v>5.0599999999999996</v>
      </c>
      <c r="I9" s="711" t="s">
        <v>366</v>
      </c>
      <c r="J9" s="48"/>
      <c r="K9" s="685">
        <f t="shared" si="1"/>
        <v>0</v>
      </c>
      <c r="L9" s="43">
        <v>5.0599999999999996</v>
      </c>
      <c r="M9" s="26"/>
      <c r="N9" s="48"/>
      <c r="O9" s="20"/>
    </row>
    <row r="10" spans="1:15" ht="15" thickBot="1">
      <c r="A10" s="26">
        <v>4</v>
      </c>
      <c r="B10" s="48"/>
      <c r="C10" s="689">
        <f t="shared" si="0"/>
        <v>0</v>
      </c>
      <c r="D10" s="20">
        <v>6.33</v>
      </c>
      <c r="E10" s="40">
        <v>3</v>
      </c>
      <c r="F10" s="48"/>
      <c r="G10" s="685">
        <f t="shared" si="2"/>
        <v>0</v>
      </c>
      <c r="H10" s="20">
        <v>5.0599999999999996</v>
      </c>
      <c r="I10" s="711" t="s">
        <v>367</v>
      </c>
      <c r="J10" s="48"/>
      <c r="K10" s="685">
        <f t="shared" si="1"/>
        <v>0</v>
      </c>
      <c r="L10" s="43">
        <v>5.0599999999999996</v>
      </c>
      <c r="M10" s="26"/>
      <c r="N10" s="48"/>
      <c r="O10" s="20"/>
    </row>
    <row r="11" spans="1:15" ht="15" thickBot="1">
      <c r="A11" s="26">
        <v>5</v>
      </c>
      <c r="B11" s="48"/>
      <c r="C11" s="689">
        <f t="shared" si="0"/>
        <v>0</v>
      </c>
      <c r="D11" s="20">
        <v>6.33</v>
      </c>
      <c r="E11" s="40">
        <v>4</v>
      </c>
      <c r="F11" s="48"/>
      <c r="G11" s="685">
        <f t="shared" si="2"/>
        <v>0</v>
      </c>
      <c r="H11" s="20">
        <v>5.0599999999999996</v>
      </c>
      <c r="I11" s="711" t="s">
        <v>368</v>
      </c>
      <c r="J11" s="48"/>
      <c r="K11" s="685">
        <f t="shared" si="1"/>
        <v>0</v>
      </c>
      <c r="L11" s="43">
        <v>5.0599999999999996</v>
      </c>
      <c r="M11" s="26"/>
      <c r="N11" s="48"/>
      <c r="O11" s="20"/>
    </row>
    <row r="12" spans="1:15" ht="15" thickBot="1">
      <c r="A12" s="26">
        <v>6</v>
      </c>
      <c r="B12" s="48"/>
      <c r="C12" s="689">
        <f t="shared" si="0"/>
        <v>0</v>
      </c>
      <c r="D12" s="20">
        <v>6.33</v>
      </c>
      <c r="E12" s="40">
        <v>5</v>
      </c>
      <c r="F12" s="48"/>
      <c r="G12" s="685">
        <f t="shared" si="2"/>
        <v>0</v>
      </c>
      <c r="H12" s="20">
        <v>5.0599999999999996</v>
      </c>
      <c r="I12" s="711" t="s">
        <v>369</v>
      </c>
      <c r="J12" s="48"/>
      <c r="K12" s="685">
        <f t="shared" si="1"/>
        <v>0</v>
      </c>
      <c r="L12" s="43">
        <v>5.0599999999999996</v>
      </c>
      <c r="M12" s="26"/>
      <c r="N12" s="48"/>
      <c r="O12" s="20"/>
    </row>
    <row r="13" spans="1:15" ht="15" thickBot="1">
      <c r="A13" s="26">
        <v>7</v>
      </c>
      <c r="B13" s="48"/>
      <c r="C13" s="689">
        <f t="shared" si="0"/>
        <v>0</v>
      </c>
      <c r="D13" s="20">
        <v>6.33</v>
      </c>
      <c r="E13" s="40">
        <v>6</v>
      </c>
      <c r="F13" s="48"/>
      <c r="G13" s="685">
        <f t="shared" si="2"/>
        <v>0</v>
      </c>
      <c r="H13" s="20">
        <v>5.0599999999999996</v>
      </c>
      <c r="I13" s="711" t="s">
        <v>370</v>
      </c>
      <c r="J13" s="48"/>
      <c r="K13" s="685">
        <f t="shared" si="1"/>
        <v>0</v>
      </c>
      <c r="L13" s="43">
        <v>5.0599999999999996</v>
      </c>
      <c r="M13" s="26"/>
      <c r="N13" s="48"/>
      <c r="O13" s="20"/>
    </row>
    <row r="14" spans="1:15" ht="15" thickBot="1">
      <c r="A14" s="26">
        <v>8</v>
      </c>
      <c r="B14" s="48"/>
      <c r="C14" s="689">
        <f t="shared" si="0"/>
        <v>0</v>
      </c>
      <c r="D14" s="20">
        <v>6.33</v>
      </c>
      <c r="E14" s="40">
        <v>7</v>
      </c>
      <c r="F14" s="48"/>
      <c r="G14" s="685">
        <f t="shared" si="2"/>
        <v>0</v>
      </c>
      <c r="H14" s="20">
        <v>5.0599999999999996</v>
      </c>
      <c r="I14" s="711" t="s">
        <v>371</v>
      </c>
      <c r="J14" s="48"/>
      <c r="K14" s="685">
        <f t="shared" si="1"/>
        <v>0</v>
      </c>
      <c r="L14" s="43">
        <v>5.0599999999999996</v>
      </c>
      <c r="M14" s="26"/>
      <c r="N14" s="48"/>
      <c r="O14" s="20"/>
    </row>
    <row r="15" spans="1:15" ht="15" thickBot="1">
      <c r="A15" s="26">
        <v>9</v>
      </c>
      <c r="B15" s="48"/>
      <c r="C15" s="689">
        <f t="shared" si="0"/>
        <v>0</v>
      </c>
      <c r="D15" s="20">
        <v>6.33</v>
      </c>
      <c r="E15" s="40">
        <v>8</v>
      </c>
      <c r="F15" s="48"/>
      <c r="G15" s="685">
        <f t="shared" si="2"/>
        <v>0</v>
      </c>
      <c r="H15" s="20">
        <v>5.0599999999999996</v>
      </c>
      <c r="I15" s="711" t="s">
        <v>372</v>
      </c>
      <c r="J15" s="48"/>
      <c r="K15" s="685">
        <f t="shared" si="1"/>
        <v>0</v>
      </c>
      <c r="L15" s="43">
        <v>5.0599999999999996</v>
      </c>
      <c r="M15" s="26"/>
      <c r="N15" s="48"/>
      <c r="O15" s="20"/>
    </row>
    <row r="16" spans="1:15" ht="15" thickBot="1">
      <c r="A16" s="174">
        <v>10</v>
      </c>
      <c r="B16" s="49"/>
      <c r="C16" s="689">
        <f t="shared" si="0"/>
        <v>0</v>
      </c>
      <c r="D16" s="20">
        <v>6.33</v>
      </c>
      <c r="E16" s="40">
        <v>9</v>
      </c>
      <c r="F16" s="48"/>
      <c r="G16" s="685">
        <f t="shared" si="2"/>
        <v>0</v>
      </c>
      <c r="H16" s="20">
        <v>5.0599999999999996</v>
      </c>
      <c r="I16" s="712" t="s">
        <v>373</v>
      </c>
      <c r="J16" s="37"/>
      <c r="K16" s="685">
        <f t="shared" si="1"/>
        <v>0</v>
      </c>
      <c r="L16" s="43">
        <v>5.0599999999999996</v>
      </c>
      <c r="M16" s="26"/>
      <c r="N16" s="48"/>
      <c r="O16" s="20"/>
    </row>
    <row r="17" spans="1:16" ht="15" thickBot="1">
      <c r="A17" s="1686" t="s">
        <v>352</v>
      </c>
      <c r="B17" s="1687"/>
      <c r="C17" s="1688"/>
      <c r="D17" s="1689"/>
      <c r="E17" s="40">
        <v>10</v>
      </c>
      <c r="F17" s="48"/>
      <c r="G17" s="685">
        <f t="shared" si="2"/>
        <v>0</v>
      </c>
      <c r="H17" s="20">
        <v>5.0599999999999996</v>
      </c>
      <c r="I17" s="11" t="s">
        <v>10</v>
      </c>
      <c r="J17" s="32">
        <f>SUM(J7:J16)</f>
        <v>0</v>
      </c>
      <c r="K17" s="32">
        <f>SUM(K7:K16)</f>
        <v>0</v>
      </c>
      <c r="L17" s="661">
        <f>K17</f>
        <v>0</v>
      </c>
      <c r="M17" s="26"/>
      <c r="N17" s="48"/>
      <c r="O17" s="20"/>
    </row>
    <row r="18" spans="1:16" ht="15" thickBot="1">
      <c r="A18" s="1695" t="s">
        <v>151</v>
      </c>
      <c r="B18" s="1696"/>
      <c r="C18" s="1697"/>
      <c r="D18" s="1698"/>
      <c r="E18" s="40">
        <v>11</v>
      </c>
      <c r="F18" s="48"/>
      <c r="G18" s="685">
        <f t="shared" si="2"/>
        <v>0</v>
      </c>
      <c r="H18" s="20">
        <v>5.0599999999999996</v>
      </c>
      <c r="I18" s="1708" t="s">
        <v>353</v>
      </c>
      <c r="J18" s="1709"/>
      <c r="K18" s="1709"/>
      <c r="L18" s="1709"/>
      <c r="M18" s="26"/>
      <c r="N18" s="48"/>
      <c r="O18" s="20"/>
    </row>
    <row r="19" spans="1:16" ht="15" thickBot="1">
      <c r="A19" s="44">
        <v>11</v>
      </c>
      <c r="B19" s="41"/>
      <c r="C19" s="672">
        <f>B19*D19</f>
        <v>0</v>
      </c>
      <c r="D19" s="45">
        <v>6.33</v>
      </c>
      <c r="E19" s="40">
        <v>12</v>
      </c>
      <c r="F19" s="48"/>
      <c r="G19" s="685">
        <f t="shared" si="2"/>
        <v>0</v>
      </c>
      <c r="H19" s="20">
        <v>5.0599999999999996</v>
      </c>
      <c r="I19" s="171" t="s">
        <v>364</v>
      </c>
      <c r="J19" s="62"/>
      <c r="K19" s="685">
        <f>J19*L19</f>
        <v>0</v>
      </c>
      <c r="L19" s="63">
        <v>5.0599999999999996</v>
      </c>
      <c r="M19" s="26"/>
      <c r="N19" s="48"/>
      <c r="O19" s="20"/>
    </row>
    <row r="20" spans="1:16" ht="15" thickBot="1">
      <c r="A20" s="26">
        <v>12</v>
      </c>
      <c r="B20" s="48"/>
      <c r="C20" s="672">
        <f t="shared" ref="C20:C28" si="3">B20*D20</f>
        <v>0</v>
      </c>
      <c r="D20" s="20">
        <v>6.33</v>
      </c>
      <c r="E20" s="40">
        <v>13</v>
      </c>
      <c r="F20" s="48"/>
      <c r="G20" s="685">
        <f t="shared" si="2"/>
        <v>0</v>
      </c>
      <c r="H20" s="20">
        <v>5.0599999999999996</v>
      </c>
      <c r="I20" s="172" t="s">
        <v>365</v>
      </c>
      <c r="J20" s="48"/>
      <c r="K20" s="685">
        <f t="shared" ref="K20:K28" si="4">J20*L20</f>
        <v>0</v>
      </c>
      <c r="L20" s="43">
        <v>5.0599999999999996</v>
      </c>
      <c r="M20" s="26"/>
      <c r="N20" s="48"/>
      <c r="O20" s="20"/>
    </row>
    <row r="21" spans="1:16" ht="15" thickBot="1">
      <c r="A21" s="26">
        <v>13</v>
      </c>
      <c r="B21" s="48"/>
      <c r="C21" s="672">
        <f t="shared" si="3"/>
        <v>0</v>
      </c>
      <c r="D21" s="20">
        <v>6.33</v>
      </c>
      <c r="E21" s="40">
        <v>14</v>
      </c>
      <c r="F21" s="48"/>
      <c r="G21" s="685">
        <f t="shared" si="2"/>
        <v>0</v>
      </c>
      <c r="H21" s="20">
        <v>5.0599999999999996</v>
      </c>
      <c r="I21" s="172" t="s">
        <v>366</v>
      </c>
      <c r="J21" s="48"/>
      <c r="K21" s="685">
        <f t="shared" si="4"/>
        <v>0</v>
      </c>
      <c r="L21" s="43">
        <v>5.0599999999999996</v>
      </c>
      <c r="M21" s="26"/>
      <c r="N21" s="48"/>
      <c r="O21" s="20"/>
      <c r="P21" s="145"/>
    </row>
    <row r="22" spans="1:16" ht="15" thickBot="1">
      <c r="A22" s="26">
        <v>14</v>
      </c>
      <c r="B22" s="48"/>
      <c r="C22" s="672">
        <f t="shared" si="3"/>
        <v>0</v>
      </c>
      <c r="D22" s="20">
        <v>6.33</v>
      </c>
      <c r="E22" s="40">
        <v>15</v>
      </c>
      <c r="F22" s="48"/>
      <c r="G22" s="685">
        <f t="shared" si="2"/>
        <v>0</v>
      </c>
      <c r="H22" s="20">
        <v>5.0599999999999996</v>
      </c>
      <c r="I22" s="172" t="s">
        <v>367</v>
      </c>
      <c r="J22" s="48"/>
      <c r="K22" s="685">
        <f t="shared" si="4"/>
        <v>0</v>
      </c>
      <c r="L22" s="43">
        <v>5.0599999999999996</v>
      </c>
      <c r="M22" s="26"/>
      <c r="N22" s="48"/>
      <c r="O22" s="20"/>
    </row>
    <row r="23" spans="1:16" ht="15" thickBot="1">
      <c r="A23" s="26">
        <v>15</v>
      </c>
      <c r="B23" s="48"/>
      <c r="C23" s="672">
        <f t="shared" si="3"/>
        <v>0</v>
      </c>
      <c r="D23" s="20">
        <v>6.33</v>
      </c>
      <c r="E23" s="40">
        <v>16</v>
      </c>
      <c r="F23" s="48"/>
      <c r="G23" s="685">
        <f t="shared" si="2"/>
        <v>0</v>
      </c>
      <c r="H23" s="20">
        <v>5.0599999999999996</v>
      </c>
      <c r="I23" s="172" t="s">
        <v>368</v>
      </c>
      <c r="J23" s="48"/>
      <c r="K23" s="685">
        <f t="shared" si="4"/>
        <v>0</v>
      </c>
      <c r="L23" s="43">
        <v>5.0599999999999996</v>
      </c>
      <c r="M23" s="26"/>
      <c r="N23" s="48"/>
      <c r="O23" s="20"/>
    </row>
    <row r="24" spans="1:16" ht="15" thickBot="1">
      <c r="A24" s="26">
        <v>16</v>
      </c>
      <c r="B24" s="48"/>
      <c r="C24" s="672">
        <f t="shared" si="3"/>
        <v>0</v>
      </c>
      <c r="D24" s="20">
        <v>6.33</v>
      </c>
      <c r="E24" s="40">
        <v>17</v>
      </c>
      <c r="F24" s="88"/>
      <c r="G24" s="685">
        <f t="shared" si="2"/>
        <v>0</v>
      </c>
      <c r="H24" s="20">
        <v>5.0599999999999996</v>
      </c>
      <c r="I24" s="172" t="s">
        <v>369</v>
      </c>
      <c r="J24" s="48"/>
      <c r="K24" s="685">
        <f t="shared" si="4"/>
        <v>0</v>
      </c>
      <c r="L24" s="43">
        <v>5.0599999999999996</v>
      </c>
      <c r="M24" s="26"/>
      <c r="N24" s="48"/>
      <c r="O24" s="20"/>
    </row>
    <row r="25" spans="1:16" ht="15" thickBot="1">
      <c r="A25" s="26">
        <v>17</v>
      </c>
      <c r="B25" s="48"/>
      <c r="C25" s="672">
        <f t="shared" si="3"/>
        <v>0</v>
      </c>
      <c r="D25" s="20">
        <v>6.33</v>
      </c>
      <c r="E25" s="40">
        <v>18</v>
      </c>
      <c r="F25" s="48"/>
      <c r="G25" s="685">
        <f t="shared" si="2"/>
        <v>0</v>
      </c>
      <c r="H25" s="20">
        <v>5.0599999999999996</v>
      </c>
      <c r="I25" s="172" t="s">
        <v>370</v>
      </c>
      <c r="J25" s="48"/>
      <c r="K25" s="685">
        <f t="shared" si="4"/>
        <v>0</v>
      </c>
      <c r="L25" s="43">
        <v>5.0599999999999996</v>
      </c>
      <c r="M25" s="26"/>
      <c r="N25" s="48"/>
      <c r="O25" s="20"/>
    </row>
    <row r="26" spans="1:16" ht="15" thickBot="1">
      <c r="A26" s="26">
        <v>18</v>
      </c>
      <c r="B26" s="48"/>
      <c r="C26" s="672">
        <f t="shared" si="3"/>
        <v>0</v>
      </c>
      <c r="D26" s="20">
        <v>6.33</v>
      </c>
      <c r="E26" s="26">
        <v>19</v>
      </c>
      <c r="F26" s="48"/>
      <c r="G26" s="685">
        <f t="shared" si="2"/>
        <v>0</v>
      </c>
      <c r="H26" s="20">
        <v>5.0599999999999996</v>
      </c>
      <c r="I26" s="172" t="s">
        <v>371</v>
      </c>
      <c r="J26" s="48"/>
      <c r="K26" s="685">
        <f t="shared" si="4"/>
        <v>0</v>
      </c>
      <c r="L26" s="43">
        <v>5.0599999999999996</v>
      </c>
      <c r="M26" s="26"/>
      <c r="N26" s="48"/>
      <c r="O26" s="20"/>
    </row>
    <row r="27" spans="1:16" ht="15" thickBot="1">
      <c r="A27" s="26">
        <v>19</v>
      </c>
      <c r="B27" s="48"/>
      <c r="C27" s="672">
        <f t="shared" si="3"/>
        <v>0</v>
      </c>
      <c r="D27" s="20">
        <v>6.33</v>
      </c>
      <c r="E27" s="174">
        <v>20</v>
      </c>
      <c r="F27" s="49"/>
      <c r="G27" s="685">
        <f t="shared" si="2"/>
        <v>0</v>
      </c>
      <c r="H27" s="20">
        <v>5.0599999999999996</v>
      </c>
      <c r="I27" s="172" t="s">
        <v>372</v>
      </c>
      <c r="J27" s="48"/>
      <c r="K27" s="685">
        <f t="shared" si="4"/>
        <v>0</v>
      </c>
      <c r="L27" s="43">
        <v>5.0599999999999996</v>
      </c>
      <c r="M27" s="26"/>
      <c r="N27" s="48"/>
      <c r="O27" s="20"/>
    </row>
    <row r="28" spans="1:16" ht="15" thickBot="1">
      <c r="A28" s="174">
        <v>20</v>
      </c>
      <c r="B28" s="49"/>
      <c r="C28" s="672">
        <f t="shared" si="3"/>
        <v>0</v>
      </c>
      <c r="D28" s="20">
        <v>6.33</v>
      </c>
      <c r="E28" s="1712" t="s">
        <v>361</v>
      </c>
      <c r="F28" s="1713"/>
      <c r="G28" s="1713"/>
      <c r="H28" s="1714"/>
      <c r="I28" s="173" t="s">
        <v>373</v>
      </c>
      <c r="J28" s="37"/>
      <c r="K28" s="685">
        <f t="shared" si="4"/>
        <v>0</v>
      </c>
      <c r="L28" s="43">
        <v>5.0599999999999996</v>
      </c>
      <c r="M28" s="26"/>
      <c r="N28" s="48"/>
      <c r="O28" s="20"/>
    </row>
    <row r="29" spans="1:16" ht="15" thickBot="1">
      <c r="A29" s="1715" t="s">
        <v>353</v>
      </c>
      <c r="B29" s="1716"/>
      <c r="C29" s="1716"/>
      <c r="D29" s="1717"/>
      <c r="E29" s="85">
        <v>1</v>
      </c>
      <c r="F29" s="62"/>
      <c r="G29" s="685">
        <f>F29*H29</f>
        <v>0</v>
      </c>
      <c r="H29" s="64">
        <v>5.0599999999999996</v>
      </c>
      <c r="I29" s="11" t="s">
        <v>10</v>
      </c>
      <c r="J29" s="32">
        <f>SUM(J19:J28)</f>
        <v>0</v>
      </c>
      <c r="K29" s="32">
        <f>SUM(K19:K28)</f>
        <v>0</v>
      </c>
      <c r="L29" s="661">
        <f>K29</f>
        <v>0</v>
      </c>
      <c r="M29" s="26"/>
      <c r="N29" s="48"/>
      <c r="O29" s="20"/>
    </row>
    <row r="30" spans="1:16" ht="15" thickBot="1">
      <c r="A30" s="208" t="s">
        <v>348</v>
      </c>
      <c r="B30" s="41"/>
      <c r="C30" s="672">
        <f>B30*D30</f>
        <v>0</v>
      </c>
      <c r="D30" s="45">
        <v>6.33</v>
      </c>
      <c r="E30" s="121">
        <v>2</v>
      </c>
      <c r="F30" s="48"/>
      <c r="G30" s="685">
        <f t="shared" ref="G30:G48" si="5">F30*H30</f>
        <v>0</v>
      </c>
      <c r="H30" s="20">
        <v>5.0599999999999996</v>
      </c>
      <c r="I30" s="74"/>
      <c r="J30" s="48"/>
      <c r="K30" s="78"/>
      <c r="L30" s="43"/>
      <c r="M30" s="26"/>
      <c r="N30" s="48"/>
      <c r="O30" s="20"/>
    </row>
    <row r="31" spans="1:16" ht="15" thickBot="1">
      <c r="A31" s="121" t="s">
        <v>349</v>
      </c>
      <c r="B31" s="48"/>
      <c r="C31" s="672">
        <f t="shared" ref="C31:C33" si="6">B31*D31</f>
        <v>0</v>
      </c>
      <c r="D31" s="20">
        <v>6.33</v>
      </c>
      <c r="E31" s="121">
        <v>3</v>
      </c>
      <c r="F31" s="48"/>
      <c r="G31" s="685">
        <f t="shared" si="5"/>
        <v>0</v>
      </c>
      <c r="H31" s="20">
        <v>5.0599999999999996</v>
      </c>
      <c r="I31" s="74"/>
      <c r="J31" s="48"/>
      <c r="K31" s="78"/>
      <c r="L31" s="43"/>
      <c r="M31" s="26"/>
      <c r="N31" s="48"/>
      <c r="O31" s="20"/>
    </row>
    <row r="32" spans="1:16" ht="15" thickBot="1">
      <c r="A32" s="169" t="s">
        <v>354</v>
      </c>
      <c r="B32" s="48"/>
      <c r="C32" s="672">
        <f t="shared" si="6"/>
        <v>0</v>
      </c>
      <c r="D32" s="20">
        <v>6.33</v>
      </c>
      <c r="E32" s="121">
        <v>4</v>
      </c>
      <c r="F32" s="48"/>
      <c r="G32" s="685">
        <f t="shared" si="5"/>
        <v>0</v>
      </c>
      <c r="H32" s="20">
        <v>5.0599999999999996</v>
      </c>
      <c r="I32" s="74"/>
      <c r="J32" s="48"/>
      <c r="K32" s="78"/>
      <c r="L32" s="43"/>
      <c r="M32" s="26"/>
      <c r="N32" s="48"/>
      <c r="O32" s="20"/>
    </row>
    <row r="33" spans="1:15" ht="15" thickBot="1">
      <c r="A33" s="121" t="s">
        <v>355</v>
      </c>
      <c r="B33" s="48"/>
      <c r="C33" s="672">
        <f t="shared" si="6"/>
        <v>0</v>
      </c>
      <c r="D33" s="20">
        <v>6.33</v>
      </c>
      <c r="E33" s="121">
        <v>5</v>
      </c>
      <c r="F33" s="48"/>
      <c r="G33" s="685">
        <f t="shared" si="5"/>
        <v>0</v>
      </c>
      <c r="H33" s="20">
        <v>5.0599999999999996</v>
      </c>
      <c r="I33" s="74"/>
      <c r="J33" s="48"/>
      <c r="K33" s="78"/>
      <c r="L33" s="43"/>
      <c r="M33" s="26"/>
      <c r="N33" s="48"/>
      <c r="O33" s="20"/>
    </row>
    <row r="34" spans="1:15" ht="15" thickBot="1">
      <c r="A34" s="11" t="s">
        <v>10</v>
      </c>
      <c r="B34" s="32">
        <f>SUM(B30:B33)+SUM(B19:B28)+SUM(B7:B16)</f>
        <v>0</v>
      </c>
      <c r="C34" s="32"/>
      <c r="D34" s="648">
        <f>C34</f>
        <v>0</v>
      </c>
      <c r="E34" s="121">
        <v>6</v>
      </c>
      <c r="F34" s="48"/>
      <c r="G34" s="685">
        <f t="shared" si="5"/>
        <v>0</v>
      </c>
      <c r="H34" s="20">
        <v>5.0599999999999996</v>
      </c>
      <c r="I34" s="74"/>
      <c r="J34" s="48"/>
      <c r="K34" s="78"/>
      <c r="L34" s="43"/>
      <c r="M34" s="26"/>
      <c r="N34" s="48"/>
      <c r="O34" s="20"/>
    </row>
    <row r="35" spans="1:15" ht="15" thickBot="1">
      <c r="A35" s="1600" t="s">
        <v>356</v>
      </c>
      <c r="B35" s="1601"/>
      <c r="C35" s="1601"/>
      <c r="D35" s="1602"/>
      <c r="E35" s="121">
        <v>7</v>
      </c>
      <c r="F35" s="48"/>
      <c r="G35" s="685">
        <f t="shared" si="5"/>
        <v>0</v>
      </c>
      <c r="H35" s="20">
        <v>5.0599999999999996</v>
      </c>
      <c r="I35" s="74"/>
      <c r="J35" s="48"/>
      <c r="K35" s="78"/>
      <c r="L35" s="43"/>
      <c r="M35" s="26"/>
      <c r="N35" s="48"/>
      <c r="O35" s="20"/>
    </row>
    <row r="36" spans="1:15" ht="15" thickBot="1">
      <c r="A36" s="1534" t="s">
        <v>357</v>
      </c>
      <c r="B36" s="1535"/>
      <c r="C36" s="1535"/>
      <c r="D36" s="1536"/>
      <c r="E36" s="121">
        <v>8</v>
      </c>
      <c r="F36" s="48"/>
      <c r="G36" s="685">
        <f t="shared" si="5"/>
        <v>0</v>
      </c>
      <c r="H36" s="20">
        <v>5.0599999999999996</v>
      </c>
      <c r="I36" s="74"/>
      <c r="J36" s="48"/>
      <c r="K36" s="78"/>
      <c r="L36" s="43"/>
      <c r="M36" s="26"/>
      <c r="N36" s="48"/>
      <c r="O36" s="20"/>
    </row>
    <row r="37" spans="1:15" ht="15" thickBot="1">
      <c r="A37" s="1609" t="s">
        <v>216</v>
      </c>
      <c r="B37" s="1610"/>
      <c r="C37" s="1610"/>
      <c r="D37" s="1611"/>
      <c r="E37" s="121">
        <v>9</v>
      </c>
      <c r="F37" s="48"/>
      <c r="G37" s="685">
        <f t="shared" si="5"/>
        <v>0</v>
      </c>
      <c r="H37" s="20">
        <v>5.0599999999999996</v>
      </c>
      <c r="I37" s="74"/>
      <c r="J37" s="48"/>
      <c r="K37" s="78"/>
      <c r="L37" s="43"/>
      <c r="M37" s="26"/>
      <c r="N37" s="48"/>
      <c r="O37" s="20"/>
    </row>
    <row r="38" spans="1:15" ht="15" thickBot="1">
      <c r="A38" s="44">
        <v>1133</v>
      </c>
      <c r="B38" s="41"/>
      <c r="C38" s="672">
        <f>B38*D38</f>
        <v>0</v>
      </c>
      <c r="D38" s="45">
        <v>6.33</v>
      </c>
      <c r="E38" s="121">
        <v>10</v>
      </c>
      <c r="F38" s="48"/>
      <c r="G38" s="685">
        <f t="shared" si="5"/>
        <v>0</v>
      </c>
      <c r="H38" s="20">
        <v>5.0599999999999996</v>
      </c>
      <c r="I38" s="74"/>
      <c r="J38" s="48"/>
      <c r="K38" s="78"/>
      <c r="L38" s="43"/>
      <c r="M38" s="26"/>
      <c r="N38" s="48"/>
      <c r="O38" s="20"/>
    </row>
    <row r="39" spans="1:15" ht="15" thickBot="1">
      <c r="A39" s="26">
        <v>1134</v>
      </c>
      <c r="B39" s="48"/>
      <c r="C39" s="672">
        <f t="shared" ref="C39:C43" si="7">B39*D39</f>
        <v>0</v>
      </c>
      <c r="D39" s="20">
        <v>6.33</v>
      </c>
      <c r="E39" s="121">
        <v>11</v>
      </c>
      <c r="F39" s="48"/>
      <c r="G39" s="685">
        <f t="shared" si="5"/>
        <v>0</v>
      </c>
      <c r="H39" s="20">
        <v>5.0599999999999996</v>
      </c>
      <c r="I39" s="74"/>
      <c r="J39" s="48"/>
      <c r="K39" s="78"/>
      <c r="L39" s="43"/>
      <c r="M39" s="26"/>
      <c r="N39" s="48"/>
      <c r="O39" s="20"/>
    </row>
    <row r="40" spans="1:15" ht="15" thickBot="1">
      <c r="A40" s="26">
        <v>1135</v>
      </c>
      <c r="B40" s="48"/>
      <c r="C40" s="672">
        <f t="shared" si="7"/>
        <v>0</v>
      </c>
      <c r="D40" s="20">
        <v>6.33</v>
      </c>
      <c r="E40" s="121">
        <v>12</v>
      </c>
      <c r="F40" s="48"/>
      <c r="G40" s="685">
        <f t="shared" si="5"/>
        <v>0</v>
      </c>
      <c r="H40" s="20">
        <v>5.0599999999999996</v>
      </c>
      <c r="I40" s="74"/>
      <c r="J40" s="48"/>
      <c r="K40" s="78"/>
      <c r="L40" s="43"/>
      <c r="M40" s="26"/>
      <c r="N40" s="48"/>
      <c r="O40" s="20"/>
    </row>
    <row r="41" spans="1:15" ht="15" thickBot="1">
      <c r="A41" s="26">
        <v>1136</v>
      </c>
      <c r="B41" s="48"/>
      <c r="C41" s="672">
        <f t="shared" si="7"/>
        <v>0</v>
      </c>
      <c r="D41" s="20">
        <v>6.33</v>
      </c>
      <c r="E41" s="121">
        <v>13</v>
      </c>
      <c r="F41" s="48"/>
      <c r="G41" s="685">
        <f t="shared" si="5"/>
        <v>0</v>
      </c>
      <c r="H41" s="20">
        <v>5.0599999999999996</v>
      </c>
      <c r="I41" s="74"/>
      <c r="J41" s="48"/>
      <c r="K41" s="78"/>
      <c r="L41" s="43"/>
      <c r="M41" s="26"/>
      <c r="N41" s="48"/>
      <c r="O41" s="20"/>
    </row>
    <row r="42" spans="1:15" ht="15" thickBot="1">
      <c r="A42" s="26">
        <v>1137</v>
      </c>
      <c r="B42" s="48"/>
      <c r="C42" s="672">
        <f t="shared" si="7"/>
        <v>0</v>
      </c>
      <c r="D42" s="20">
        <v>6.33</v>
      </c>
      <c r="E42" s="121">
        <v>14</v>
      </c>
      <c r="F42" s="48"/>
      <c r="G42" s="685">
        <f t="shared" si="5"/>
        <v>0</v>
      </c>
      <c r="H42" s="20">
        <v>5.0599999999999996</v>
      </c>
      <c r="I42" s="74"/>
      <c r="J42" s="48"/>
      <c r="K42" s="78"/>
      <c r="L42" s="43"/>
      <c r="M42" s="26"/>
      <c r="N42" s="48"/>
      <c r="O42" s="20"/>
    </row>
    <row r="43" spans="1:15" ht="15" thickBot="1">
      <c r="A43" s="174">
        <v>1138</v>
      </c>
      <c r="B43" s="125"/>
      <c r="C43" s="672">
        <f t="shared" si="7"/>
        <v>0</v>
      </c>
      <c r="D43" s="20">
        <v>6.33</v>
      </c>
      <c r="E43" s="121">
        <v>15</v>
      </c>
      <c r="F43" s="48"/>
      <c r="G43" s="685">
        <f t="shared" si="5"/>
        <v>0</v>
      </c>
      <c r="H43" s="20">
        <v>5.0599999999999996</v>
      </c>
      <c r="I43" s="74"/>
      <c r="J43" s="48"/>
      <c r="K43" s="78"/>
      <c r="L43" s="43"/>
      <c r="M43" s="26"/>
      <c r="N43" s="48"/>
      <c r="O43" s="20"/>
    </row>
    <row r="44" spans="1:15" ht="15" thickBot="1">
      <c r="A44" s="1597" t="s">
        <v>135</v>
      </c>
      <c r="B44" s="1598"/>
      <c r="C44" s="1598"/>
      <c r="D44" s="1599"/>
      <c r="E44" s="121">
        <v>16</v>
      </c>
      <c r="F44" s="48"/>
      <c r="G44" s="685">
        <f t="shared" si="5"/>
        <v>0</v>
      </c>
      <c r="H44" s="20">
        <v>5.0599999999999996</v>
      </c>
      <c r="I44" s="74"/>
      <c r="J44" s="48"/>
      <c r="K44" s="78"/>
      <c r="L44" s="43"/>
      <c r="M44" s="26"/>
      <c r="N44" s="48"/>
      <c r="O44" s="20"/>
    </row>
    <row r="45" spans="1:15" ht="15" thickBot="1">
      <c r="A45" s="208" t="s">
        <v>136</v>
      </c>
      <c r="B45" s="41"/>
      <c r="C45" s="672">
        <f>B45*D45</f>
        <v>0</v>
      </c>
      <c r="D45" s="45">
        <v>6.33</v>
      </c>
      <c r="E45" s="121">
        <v>17</v>
      </c>
      <c r="F45" s="48"/>
      <c r="G45" s="685">
        <f t="shared" si="5"/>
        <v>0</v>
      </c>
      <c r="H45" s="20">
        <v>5.0599999999999996</v>
      </c>
      <c r="I45" s="74"/>
      <c r="J45" s="48"/>
      <c r="K45" s="78"/>
      <c r="L45" s="43"/>
      <c r="M45" s="26"/>
      <c r="N45" s="48"/>
      <c r="O45" s="20"/>
    </row>
    <row r="46" spans="1:15" ht="15" thickBot="1">
      <c r="A46" s="121" t="s">
        <v>137</v>
      </c>
      <c r="B46" s="48"/>
      <c r="C46" s="672">
        <f>B46*D46</f>
        <v>0</v>
      </c>
      <c r="D46" s="20">
        <v>6.33</v>
      </c>
      <c r="E46" s="121">
        <v>18</v>
      </c>
      <c r="F46" s="48"/>
      <c r="G46" s="685">
        <f t="shared" si="5"/>
        <v>0</v>
      </c>
      <c r="H46" s="20">
        <v>5.0599999999999996</v>
      </c>
      <c r="I46" s="74"/>
      <c r="J46" s="48"/>
      <c r="K46" s="78"/>
      <c r="L46" s="43"/>
      <c r="M46" s="26"/>
      <c r="N46" s="48"/>
      <c r="O46" s="20"/>
    </row>
    <row r="47" spans="1:15" ht="15" thickBot="1">
      <c r="A47" s="11" t="s">
        <v>10</v>
      </c>
      <c r="B47" s="32">
        <f>SUM(B45:B46)+SUM(B38:B43)</f>
        <v>0</v>
      </c>
      <c r="C47" s="32">
        <f>SUM(C45:C46)+SUM(C38:C43)</f>
        <v>0</v>
      </c>
      <c r="D47" s="650">
        <f>C47</f>
        <v>0</v>
      </c>
      <c r="E47" s="154">
        <v>19</v>
      </c>
      <c r="F47" s="49"/>
      <c r="G47" s="685">
        <f t="shared" si="5"/>
        <v>0</v>
      </c>
      <c r="H47" s="20">
        <v>5.0599999999999996</v>
      </c>
      <c r="I47" s="74"/>
      <c r="J47" s="48"/>
      <c r="K47" s="78"/>
      <c r="L47" s="43"/>
      <c r="M47" s="26"/>
      <c r="N47" s="48"/>
      <c r="O47" s="20"/>
    </row>
    <row r="48" spans="1:15" ht="15" thickBot="1">
      <c r="A48" s="1600" t="s">
        <v>1163</v>
      </c>
      <c r="B48" s="1601"/>
      <c r="C48" s="1601"/>
      <c r="D48" s="1602"/>
      <c r="E48" s="162">
        <v>20</v>
      </c>
      <c r="F48" s="37"/>
      <c r="G48" s="685">
        <f t="shared" si="5"/>
        <v>0</v>
      </c>
      <c r="H48" s="20">
        <v>5.0599999999999996</v>
      </c>
      <c r="I48" s="74"/>
      <c r="J48" s="48"/>
      <c r="K48" s="78"/>
      <c r="L48" s="43"/>
      <c r="M48" s="26"/>
      <c r="N48" s="48"/>
      <c r="O48" s="20"/>
    </row>
    <row r="49" spans="1:15" ht="15" thickBot="1">
      <c r="A49" s="1534" t="s">
        <v>357</v>
      </c>
      <c r="B49" s="1535"/>
      <c r="C49" s="1535"/>
      <c r="D49" s="1536"/>
      <c r="E49" s="11" t="s">
        <v>10</v>
      </c>
      <c r="F49" s="32">
        <f>SUM(F29:F48)+SUM(F8:F27)</f>
        <v>0</v>
      </c>
      <c r="G49" s="32">
        <f>SUM(G29:G48)+SUM(G8:G27)</f>
        <v>0</v>
      </c>
      <c r="H49" s="650">
        <f>G49</f>
        <v>0</v>
      </c>
      <c r="I49" s="199"/>
      <c r="J49" s="49"/>
      <c r="K49" s="83"/>
      <c r="L49" s="56"/>
      <c r="M49" s="40"/>
      <c r="N49" s="48"/>
      <c r="O49" s="20"/>
    </row>
    <row r="50" spans="1:15" ht="15" thickBot="1">
      <c r="A50" s="1609" t="s">
        <v>467</v>
      </c>
      <c r="B50" s="1610"/>
      <c r="C50" s="1610"/>
      <c r="D50" s="1611"/>
      <c r="E50" s="76"/>
      <c r="F50" s="62"/>
      <c r="G50" s="566"/>
      <c r="H50" s="77"/>
      <c r="I50" s="783"/>
      <c r="J50" s="48"/>
      <c r="K50" s="83"/>
      <c r="L50" s="56"/>
      <c r="M50" s="40"/>
      <c r="N50" s="48"/>
      <c r="O50" s="20"/>
    </row>
    <row r="51" spans="1:15">
      <c r="A51" s="44">
        <v>1079</v>
      </c>
      <c r="B51" s="41"/>
      <c r="C51" s="672">
        <f>B51*D51</f>
        <v>0</v>
      </c>
      <c r="D51" s="45">
        <v>6.33</v>
      </c>
      <c r="E51" s="40"/>
      <c r="F51" s="48"/>
      <c r="G51" s="83"/>
      <c r="H51" s="59"/>
      <c r="I51" s="783"/>
      <c r="J51" s="48"/>
      <c r="K51" s="83"/>
      <c r="L51" s="56"/>
      <c r="M51" s="40"/>
      <c r="N51" s="48"/>
      <c r="O51" s="20"/>
    </row>
    <row r="52" spans="1:15">
      <c r="A52" s="44">
        <v>1080</v>
      </c>
      <c r="B52" s="48"/>
      <c r="C52" s="672">
        <f t="shared" ref="C52:C56" si="8">B52*D52</f>
        <v>0</v>
      </c>
      <c r="D52" s="20">
        <v>6.33</v>
      </c>
      <c r="E52" s="40"/>
      <c r="F52" s="48"/>
      <c r="G52" s="78"/>
      <c r="H52" s="20"/>
      <c r="I52" s="783"/>
      <c r="J52" s="48"/>
      <c r="K52" s="83"/>
      <c r="L52" s="56"/>
      <c r="M52" s="40"/>
      <c r="N52" s="48"/>
      <c r="O52" s="20"/>
    </row>
    <row r="53" spans="1:15">
      <c r="A53" s="44">
        <v>1081</v>
      </c>
      <c r="B53" s="48"/>
      <c r="C53" s="672">
        <f t="shared" si="8"/>
        <v>0</v>
      </c>
      <c r="D53" s="20">
        <v>6.33</v>
      </c>
      <c r="E53" s="40"/>
      <c r="F53" s="48"/>
      <c r="G53" s="78"/>
      <c r="H53" s="20"/>
      <c r="I53" s="783"/>
      <c r="J53" s="48"/>
      <c r="K53" s="83"/>
      <c r="L53" s="56"/>
      <c r="M53" s="40"/>
      <c r="N53" s="48"/>
      <c r="O53" s="20"/>
    </row>
    <row r="54" spans="1:15">
      <c r="A54" s="44">
        <v>1082</v>
      </c>
      <c r="B54" s="48"/>
      <c r="C54" s="672">
        <f t="shared" si="8"/>
        <v>0</v>
      </c>
      <c r="D54" s="20">
        <v>6.33</v>
      </c>
      <c r="E54" s="40"/>
      <c r="F54" s="48"/>
      <c r="G54" s="78"/>
      <c r="H54" s="20"/>
      <c r="I54" s="783"/>
      <c r="J54" s="48"/>
      <c r="K54" s="83"/>
      <c r="L54" s="56"/>
      <c r="M54" s="40"/>
      <c r="N54" s="48"/>
      <c r="O54" s="20"/>
    </row>
    <row r="55" spans="1:15">
      <c r="A55" s="44">
        <v>1083</v>
      </c>
      <c r="B55" s="48"/>
      <c r="C55" s="672">
        <f t="shared" si="8"/>
        <v>0</v>
      </c>
      <c r="D55" s="20">
        <v>6.33</v>
      </c>
      <c r="E55" s="40"/>
      <c r="F55" s="48"/>
      <c r="G55" s="78"/>
      <c r="H55" s="20"/>
      <c r="I55" s="783"/>
      <c r="J55" s="48"/>
      <c r="K55" s="83"/>
      <c r="L55" s="56"/>
      <c r="M55" s="40"/>
      <c r="N55" s="48"/>
      <c r="O55" s="20"/>
    </row>
    <row r="56" spans="1:15" ht="15" thickBot="1">
      <c r="A56" s="44">
        <v>1084</v>
      </c>
      <c r="B56" s="125"/>
      <c r="C56" s="672">
        <f t="shared" si="8"/>
        <v>0</v>
      </c>
      <c r="D56" s="20">
        <v>6.33</v>
      </c>
      <c r="E56" s="40"/>
      <c r="F56" s="48"/>
      <c r="G56" s="83"/>
      <c r="H56" s="59"/>
      <c r="I56" s="783"/>
      <c r="J56" s="48"/>
      <c r="K56" s="78"/>
      <c r="L56" s="43"/>
      <c r="M56" s="40"/>
      <c r="N56" s="48"/>
      <c r="O56" s="20"/>
    </row>
    <row r="57" spans="1:15" ht="15" thickBot="1">
      <c r="A57" s="1597" t="s">
        <v>1164</v>
      </c>
      <c r="B57" s="1598"/>
      <c r="C57" s="1598"/>
      <c r="D57" s="1599"/>
      <c r="E57" s="40"/>
      <c r="F57" s="48"/>
      <c r="G57" s="83"/>
      <c r="H57" s="59"/>
      <c r="I57" s="783"/>
      <c r="J57" s="48"/>
      <c r="K57" s="78"/>
      <c r="L57" s="43"/>
      <c r="M57" s="40"/>
      <c r="N57" s="48"/>
      <c r="O57" s="20"/>
    </row>
    <row r="58" spans="1:15">
      <c r="A58" s="208" t="s">
        <v>174</v>
      </c>
      <c r="B58" s="41"/>
      <c r="C58" s="672">
        <f>B58*D58</f>
        <v>0</v>
      </c>
      <c r="D58" s="45">
        <v>6.33</v>
      </c>
      <c r="E58" s="40"/>
      <c r="F58" s="48"/>
      <c r="G58" s="78"/>
      <c r="H58" s="20"/>
      <c r="I58" s="783"/>
      <c r="J58" s="48"/>
      <c r="K58" s="78"/>
      <c r="L58" s="43"/>
      <c r="M58" s="40"/>
      <c r="N58" s="48"/>
      <c r="O58" s="20"/>
    </row>
    <row r="59" spans="1:15" ht="15" thickBot="1">
      <c r="A59" s="121" t="s">
        <v>175</v>
      </c>
      <c r="B59" s="48"/>
      <c r="C59" s="672">
        <f>B59*D59</f>
        <v>0</v>
      </c>
      <c r="D59" s="20">
        <v>6.33</v>
      </c>
      <c r="E59" s="40"/>
      <c r="F59" s="48"/>
      <c r="G59" s="78"/>
      <c r="H59" s="20"/>
      <c r="I59" s="783"/>
      <c r="J59" s="48"/>
      <c r="K59" s="78"/>
      <c r="L59" s="43"/>
      <c r="M59" s="40"/>
      <c r="N59" s="48"/>
      <c r="O59" s="20"/>
    </row>
    <row r="60" spans="1:15" ht="15" thickBot="1">
      <c r="A60" s="11" t="s">
        <v>10</v>
      </c>
      <c r="B60" s="32">
        <f>SUM(B58:B59)+SUM(B51:B56)</f>
        <v>0</v>
      </c>
      <c r="C60" s="32">
        <f>SUM(C58:C59)+SUM(C51:C56)</f>
        <v>0</v>
      </c>
      <c r="D60" s="650">
        <f>C60</f>
        <v>0</v>
      </c>
      <c r="E60" s="40"/>
      <c r="F60" s="48"/>
      <c r="G60" s="78"/>
      <c r="H60" s="20"/>
      <c r="I60" s="783"/>
      <c r="J60" s="48"/>
      <c r="K60" s="78"/>
      <c r="L60" s="43"/>
      <c r="M60" s="40"/>
      <c r="N60" s="48"/>
      <c r="O60" s="20"/>
    </row>
    <row r="61" spans="1:15">
      <c r="A61" s="40"/>
      <c r="B61" s="48"/>
      <c r="C61" s="78"/>
      <c r="D61" s="20"/>
      <c r="E61" s="40"/>
      <c r="F61" s="48"/>
      <c r="G61" s="78"/>
      <c r="H61" s="20"/>
      <c r="I61" s="783"/>
      <c r="J61" s="48"/>
      <c r="K61" s="78"/>
      <c r="L61" s="43"/>
      <c r="M61" s="40"/>
      <c r="N61" s="48"/>
      <c r="O61" s="20"/>
    </row>
    <row r="62" spans="1:15">
      <c r="A62" s="40"/>
      <c r="B62" s="48"/>
      <c r="C62" s="78"/>
      <c r="D62" s="20"/>
      <c r="E62" s="81"/>
      <c r="F62" s="49"/>
      <c r="G62" s="83"/>
      <c r="H62" s="59"/>
      <c r="I62" s="783"/>
      <c r="J62" s="48"/>
      <c r="K62" s="78"/>
      <c r="L62" s="43"/>
      <c r="M62" s="40"/>
      <c r="N62" s="48"/>
      <c r="O62" s="20"/>
    </row>
    <row r="63" spans="1:15">
      <c r="A63" s="40"/>
      <c r="B63" s="48"/>
      <c r="C63" s="78"/>
      <c r="D63" s="20"/>
      <c r="E63" s="137"/>
      <c r="F63" s="48"/>
      <c r="G63" s="78"/>
      <c r="H63" s="20"/>
      <c r="I63" s="783"/>
      <c r="J63" s="48"/>
      <c r="K63" s="78"/>
      <c r="L63" s="43"/>
      <c r="M63" s="40"/>
      <c r="N63" s="48"/>
      <c r="O63" s="20"/>
    </row>
    <row r="64" spans="1:15">
      <c r="A64" s="40"/>
      <c r="B64" s="48"/>
      <c r="C64" s="78"/>
      <c r="D64" s="20"/>
      <c r="E64" s="137"/>
      <c r="F64" s="48"/>
      <c r="G64" s="78"/>
      <c r="H64" s="20"/>
      <c r="I64" s="783"/>
      <c r="J64" s="48"/>
      <c r="K64" s="78"/>
      <c r="L64" s="43"/>
      <c r="M64" s="40"/>
      <c r="N64" s="48"/>
      <c r="O64" s="20"/>
    </row>
    <row r="65" spans="1:15">
      <c r="A65" s="40"/>
      <c r="B65" s="48"/>
      <c r="C65" s="78"/>
      <c r="D65" s="20"/>
      <c r="E65" s="137"/>
      <c r="F65" s="48"/>
      <c r="G65" s="78"/>
      <c r="H65" s="20"/>
      <c r="I65" s="783"/>
      <c r="J65" s="48"/>
      <c r="K65" s="78"/>
      <c r="L65" s="43"/>
      <c r="M65" s="40"/>
      <c r="N65" s="48"/>
      <c r="O65" s="20"/>
    </row>
    <row r="66" spans="1:15">
      <c r="A66" s="40"/>
      <c r="B66" s="48"/>
      <c r="C66" s="78"/>
      <c r="D66" s="20"/>
      <c r="E66" s="137"/>
      <c r="F66" s="48"/>
      <c r="G66" s="78"/>
      <c r="H66" s="20"/>
      <c r="I66" s="783"/>
      <c r="J66" s="48"/>
      <c r="K66" s="78"/>
      <c r="L66" s="43"/>
      <c r="M66" s="40"/>
      <c r="N66" s="48"/>
      <c r="O66" s="20"/>
    </row>
    <row r="67" spans="1:15" ht="15" thickBot="1">
      <c r="A67" s="40"/>
      <c r="B67" s="48"/>
      <c r="C67" s="78"/>
      <c r="D67" s="20"/>
      <c r="E67" s="155"/>
      <c r="F67" s="37"/>
      <c r="G67" s="640"/>
      <c r="H67" s="38"/>
      <c r="I67" s="783"/>
      <c r="J67" s="48"/>
      <c r="K67" s="78"/>
      <c r="L67" s="43"/>
      <c r="M67" s="36"/>
      <c r="N67" s="37"/>
      <c r="O67" s="38"/>
    </row>
    <row r="68" spans="1:15" ht="15" thickBot="1">
      <c r="A68" s="28" t="s">
        <v>10</v>
      </c>
      <c r="B68" s="115">
        <f>B47+B34</f>
        <v>0</v>
      </c>
      <c r="C68" s="115">
        <f>C47+C34</f>
        <v>0</v>
      </c>
      <c r="D68" s="650">
        <f>C68</f>
        <v>0</v>
      </c>
      <c r="E68" s="28" t="s">
        <v>10</v>
      </c>
      <c r="F68" s="115">
        <f>F57+F49</f>
        <v>0</v>
      </c>
      <c r="G68" s="115">
        <f>G57+G49</f>
        <v>0</v>
      </c>
      <c r="H68" s="650">
        <f>G68</f>
        <v>0</v>
      </c>
      <c r="I68" s="11" t="s">
        <v>10</v>
      </c>
      <c r="J68" s="32">
        <f>J29+J17</f>
        <v>0</v>
      </c>
      <c r="K68" s="32">
        <f>K29+K17</f>
        <v>0</v>
      </c>
      <c r="L68" s="650">
        <f>K68</f>
        <v>0</v>
      </c>
      <c r="M68" s="11" t="s">
        <v>10</v>
      </c>
      <c r="N68" s="32"/>
      <c r="O68" s="33"/>
    </row>
    <row r="69" spans="1:15" ht="6" customHeight="1" thickBot="1">
      <c r="A69" s="1484"/>
      <c r="B69" s="1420"/>
      <c r="C69" s="1420"/>
      <c r="D69" s="1420"/>
      <c r="E69" s="1420"/>
      <c r="F69" s="1420"/>
      <c r="G69" s="1420"/>
      <c r="H69" s="1420"/>
      <c r="I69" s="1420"/>
      <c r="J69" s="1420"/>
      <c r="K69" s="1420"/>
      <c r="L69" s="1420"/>
      <c r="M69" s="1420"/>
      <c r="N69" s="1420"/>
      <c r="O69" s="1414"/>
    </row>
    <row r="70" spans="1:15" ht="15" thickBot="1">
      <c r="A70" s="21" t="s">
        <v>11</v>
      </c>
      <c r="B70" s="22">
        <f>B68</f>
        <v>0</v>
      </c>
      <c r="C70" s="22">
        <f>C68</f>
        <v>0</v>
      </c>
      <c r="D70" s="660">
        <f>C70</f>
        <v>0</v>
      </c>
      <c r="E70" s="21" t="s">
        <v>11</v>
      </c>
      <c r="F70" s="22">
        <f>F68</f>
        <v>0</v>
      </c>
      <c r="G70" s="22">
        <f>G68</f>
        <v>0</v>
      </c>
      <c r="H70" s="660">
        <f>G70</f>
        <v>0</v>
      </c>
      <c r="I70" s="21" t="s">
        <v>11</v>
      </c>
      <c r="J70" s="22">
        <f>J68</f>
        <v>0</v>
      </c>
      <c r="K70" s="22">
        <f>K68</f>
        <v>0</v>
      </c>
      <c r="L70" s="660">
        <f>K70</f>
        <v>0</v>
      </c>
      <c r="M70" s="21" t="s">
        <v>11</v>
      </c>
      <c r="N70" s="23"/>
      <c r="O70" s="25"/>
    </row>
    <row r="71" spans="1:15" ht="16.2" thickBot="1">
      <c r="A71" s="1465" t="s">
        <v>362</v>
      </c>
      <c r="B71" s="1467" t="s">
        <v>13</v>
      </c>
      <c r="C71" s="1468"/>
      <c r="D71" s="1468"/>
      <c r="E71" s="1468"/>
      <c r="F71" s="1468"/>
      <c r="G71" s="1468"/>
      <c r="H71" s="1468"/>
      <c r="I71" s="1468"/>
      <c r="J71" s="1468"/>
      <c r="K71" s="1468"/>
      <c r="L71" s="1469"/>
      <c r="M71" s="616" t="s">
        <v>14</v>
      </c>
      <c r="N71" s="1710">
        <f>B70+F70+J70+N70</f>
        <v>0</v>
      </c>
      <c r="O71" s="1711"/>
    </row>
    <row r="72" spans="1:15" ht="16.2" thickBot="1">
      <c r="A72" s="1466"/>
      <c r="B72" s="1470" t="s">
        <v>15</v>
      </c>
      <c r="C72" s="1471"/>
      <c r="D72" s="1471"/>
      <c r="E72" s="1472"/>
      <c r="F72" s="1473" t="s">
        <v>1165</v>
      </c>
      <c r="G72" s="1474"/>
      <c r="H72" s="1614"/>
      <c r="I72" s="1615"/>
      <c r="J72" s="725"/>
      <c r="K72" s="725"/>
      <c r="L72" s="141"/>
      <c r="M72" s="779" t="s">
        <v>16</v>
      </c>
      <c r="N72" s="1568">
        <f>D70+H70+L70+O70</f>
        <v>0</v>
      </c>
      <c r="O72" s="1570"/>
    </row>
    <row r="75" spans="1:15">
      <c r="B75" s="128"/>
      <c r="C75" s="128"/>
      <c r="D75" s="128"/>
      <c r="E75" s="128"/>
      <c r="F75" s="128"/>
      <c r="G75" s="128"/>
      <c r="H75" s="128"/>
      <c r="I75" s="128"/>
      <c r="J75" s="128"/>
      <c r="K75" s="128"/>
    </row>
    <row r="76" spans="1:15">
      <c r="B76" s="129"/>
      <c r="C76" s="129"/>
      <c r="D76" s="129"/>
      <c r="E76" s="128"/>
      <c r="F76" s="128"/>
      <c r="G76" s="128"/>
      <c r="H76" s="128"/>
      <c r="I76" s="129"/>
      <c r="J76" s="128"/>
      <c r="K76" s="128"/>
    </row>
    <row r="77" spans="1:15">
      <c r="B77" s="128"/>
      <c r="C77" s="128"/>
      <c r="D77" s="128"/>
      <c r="E77" s="129"/>
      <c r="F77" s="129"/>
      <c r="G77" s="129"/>
      <c r="H77" s="129"/>
      <c r="I77" s="128"/>
      <c r="J77" s="128"/>
      <c r="K77" s="128"/>
    </row>
    <row r="78" spans="1:15">
      <c r="B78" s="128"/>
      <c r="C78" s="128"/>
      <c r="D78" s="128"/>
      <c r="E78" s="128"/>
      <c r="F78" s="128"/>
      <c r="G78" s="128"/>
      <c r="H78" s="128"/>
      <c r="I78" s="128"/>
      <c r="J78" s="128"/>
      <c r="K78" s="128"/>
    </row>
  </sheetData>
  <sheetProtection algorithmName="SHA-512" hashValue="+FSupQ7zNl8iNNkR0kfyccDpuaK02bdqVdhh+dSatYCBuq1LvqG/Q6xsIqlExVD4ZcC4vEzojXKQadYb7uL7bA==" saltValue="jn6WYUP6adVxM+3t38kXhQ==" spinCount="100000" sheet="1" objects="1" scenarios="1"/>
  <mergeCells count="33">
    <mergeCell ref="A69:O69"/>
    <mergeCell ref="E28:H28"/>
    <mergeCell ref="A37:D37"/>
    <mergeCell ref="A44:D44"/>
    <mergeCell ref="A29:D29"/>
    <mergeCell ref="A35:D35"/>
    <mergeCell ref="A36:D36"/>
    <mergeCell ref="A48:D48"/>
    <mergeCell ref="A49:D49"/>
    <mergeCell ref="A50:D50"/>
    <mergeCell ref="A57:D57"/>
    <mergeCell ref="A71:A72"/>
    <mergeCell ref="B71:L71"/>
    <mergeCell ref="N71:O71"/>
    <mergeCell ref="B72:E72"/>
    <mergeCell ref="F72:I72"/>
    <mergeCell ref="N72:O72"/>
    <mergeCell ref="A6:D6"/>
    <mergeCell ref="I6:L6"/>
    <mergeCell ref="E6:H6"/>
    <mergeCell ref="A17:D17"/>
    <mergeCell ref="A18:D18"/>
    <mergeCell ref="E7:H7"/>
    <mergeCell ref="I18:L18"/>
    <mergeCell ref="A5:D5"/>
    <mergeCell ref="I5:L5"/>
    <mergeCell ref="B1:H1"/>
    <mergeCell ref="J1:L1"/>
    <mergeCell ref="M1:O2"/>
    <mergeCell ref="B2:H2"/>
    <mergeCell ref="J2:L2"/>
    <mergeCell ref="E5:H5"/>
    <mergeCell ref="A3:O3"/>
  </mergeCells>
  <pageMargins left="0" right="0" top="0" bottom="0" header="0" footer="0"/>
  <pageSetup paperSize="313" scale="7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6"/>
  <sheetViews>
    <sheetView view="pageLayout" topLeftCell="A6" zoomScaleNormal="110" workbookViewId="0"/>
  </sheetViews>
  <sheetFormatPr defaultColWidth="9.109375" defaultRowHeight="14.4"/>
  <cols>
    <col min="1" max="1" width="16.6640625" style="6" customWidth="1"/>
    <col min="2" max="2" width="7.6640625" style="6" customWidth="1"/>
    <col min="3" max="3" width="7.6640625" style="6" hidden="1" customWidth="1"/>
    <col min="4" max="4" width="9.88671875" style="6" customWidth="1"/>
    <col min="5" max="5" width="16.6640625" style="6" customWidth="1"/>
    <col min="6" max="6" width="7.6640625" style="6" customWidth="1"/>
    <col min="7" max="7" width="7.6640625" style="6" hidden="1" customWidth="1"/>
    <col min="8" max="8" width="9.88671875" style="6" customWidth="1"/>
    <col min="9" max="9" width="16.6640625" style="6" customWidth="1"/>
    <col min="10" max="10" width="9.88671875" style="6" bestFit="1" customWidth="1"/>
    <col min="11" max="11" width="9.88671875" style="6" hidden="1" customWidth="1"/>
    <col min="12" max="12" width="9.88671875" style="6" customWidth="1"/>
    <col min="13" max="13" width="16.6640625" style="6" customWidth="1"/>
    <col min="14" max="14" width="7.6640625" style="6" customWidth="1"/>
    <col min="15" max="15" width="7.6640625" style="6" hidden="1" customWidth="1"/>
    <col min="16" max="16" width="9.88671875" style="6" customWidth="1"/>
    <col min="17" max="16384" width="9.109375" style="6"/>
  </cols>
  <sheetData>
    <row r="1" spans="1:16" ht="19.5" customHeight="1">
      <c r="A1" s="833" t="s">
        <v>0</v>
      </c>
      <c r="B1" s="1499"/>
      <c r="C1" s="1499"/>
      <c r="D1" s="1499"/>
      <c r="E1" s="1499"/>
      <c r="F1" s="1499"/>
      <c r="G1" s="1499"/>
      <c r="H1" s="1499"/>
      <c r="I1" s="837" t="s">
        <v>1</v>
      </c>
      <c r="J1" s="1500"/>
      <c r="K1" s="1501"/>
      <c r="L1" s="1502"/>
      <c r="M1" s="1503">
        <v>6672</v>
      </c>
      <c r="N1" s="1504"/>
      <c r="O1" s="1504"/>
      <c r="P1" s="1505"/>
    </row>
    <row r="2" spans="1:16" ht="15.75" customHeight="1" thickBot="1">
      <c r="A2" s="834" t="s">
        <v>2</v>
      </c>
      <c r="B2" s="1509"/>
      <c r="C2" s="1509"/>
      <c r="D2" s="1509"/>
      <c r="E2" s="1509"/>
      <c r="F2" s="1509"/>
      <c r="G2" s="1509"/>
      <c r="H2" s="1509"/>
      <c r="I2" s="836" t="s">
        <v>3</v>
      </c>
      <c r="J2" s="1510"/>
      <c r="K2" s="1511"/>
      <c r="L2" s="1512"/>
      <c r="M2" s="1506"/>
      <c r="N2" s="1507"/>
      <c r="O2" s="1507"/>
      <c r="P2" s="1508"/>
    </row>
    <row r="3" spans="1:16" ht="6" customHeight="1" thickBot="1">
      <c r="A3" s="1513"/>
      <c r="B3" s="1420"/>
      <c r="C3" s="1420"/>
      <c r="D3" s="1420"/>
      <c r="E3" s="1420"/>
      <c r="F3" s="1420"/>
      <c r="G3" s="1420"/>
      <c r="H3" s="1420"/>
      <c r="I3" s="1420"/>
      <c r="J3" s="1420"/>
      <c r="K3" s="1420"/>
      <c r="L3" s="1420"/>
      <c r="M3" s="1420"/>
      <c r="N3" s="1420"/>
      <c r="O3" s="1420"/>
      <c r="P3" s="1414"/>
    </row>
    <row r="4" spans="1:16" ht="15" thickBot="1">
      <c r="A4" s="21" t="s">
        <v>4</v>
      </c>
      <c r="B4" s="131" t="s">
        <v>5</v>
      </c>
      <c r="C4" s="131"/>
      <c r="D4" s="134" t="s">
        <v>6</v>
      </c>
      <c r="E4" s="170" t="s">
        <v>4</v>
      </c>
      <c r="F4" s="17" t="s">
        <v>5</v>
      </c>
      <c r="G4" s="565"/>
      <c r="H4" s="130" t="s">
        <v>6</v>
      </c>
      <c r="I4" s="21" t="s">
        <v>4</v>
      </c>
      <c r="J4" s="131" t="s">
        <v>5</v>
      </c>
      <c r="K4" s="131"/>
      <c r="L4" s="134" t="s">
        <v>6</v>
      </c>
      <c r="M4" s="594" t="s">
        <v>4</v>
      </c>
      <c r="N4" s="131" t="s">
        <v>5</v>
      </c>
      <c r="O4" s="571"/>
      <c r="P4" s="134" t="s">
        <v>6</v>
      </c>
    </row>
    <row r="5" spans="1:16" ht="15.6">
      <c r="A5" s="1625" t="s">
        <v>374</v>
      </c>
      <c r="B5" s="1658"/>
      <c r="C5" s="1658"/>
      <c r="D5" s="1658"/>
      <c r="E5" s="1658"/>
      <c r="F5" s="1658"/>
      <c r="G5" s="1658"/>
      <c r="H5" s="1659"/>
      <c r="I5" s="180" t="s">
        <v>69</v>
      </c>
      <c r="J5" s="98"/>
      <c r="K5" s="651">
        <f>J5*L5</f>
        <v>0</v>
      </c>
      <c r="L5" s="20">
        <v>6.33</v>
      </c>
      <c r="M5" s="750" t="s">
        <v>383</v>
      </c>
      <c r="N5" s="751"/>
      <c r="O5" s="751"/>
      <c r="P5" s="752"/>
    </row>
    <row r="6" spans="1:16" ht="15" thickBot="1">
      <c r="A6" s="1622" t="s">
        <v>375</v>
      </c>
      <c r="B6" s="1416"/>
      <c r="C6" s="1416"/>
      <c r="D6" s="1416"/>
      <c r="E6" s="1416"/>
      <c r="F6" s="1416"/>
      <c r="G6" s="1416"/>
      <c r="H6" s="1417"/>
      <c r="I6" s="180" t="s">
        <v>74</v>
      </c>
      <c r="J6" s="98"/>
      <c r="K6" s="651">
        <f t="shared" ref="K6:K13" si="0">J6*L6</f>
        <v>0</v>
      </c>
      <c r="L6" s="20">
        <f t="shared" ref="L6:L13" si="1">L5</f>
        <v>6.33</v>
      </c>
      <c r="M6" s="753" t="s">
        <v>119</v>
      </c>
      <c r="N6" s="754"/>
      <c r="O6" s="754"/>
      <c r="P6" s="755"/>
    </row>
    <row r="7" spans="1:16" ht="15" thickBot="1">
      <c r="A7" s="857" t="s">
        <v>376</v>
      </c>
      <c r="B7" s="190"/>
      <c r="C7" s="190"/>
      <c r="D7" s="191"/>
      <c r="E7" s="31">
        <v>1061</v>
      </c>
      <c r="F7" s="41"/>
      <c r="G7" s="672">
        <f>F7*H7</f>
        <v>0</v>
      </c>
      <c r="H7" s="45">
        <v>6.33</v>
      </c>
      <c r="I7" s="180" t="s">
        <v>77</v>
      </c>
      <c r="J7" s="98"/>
      <c r="K7" s="651">
        <f t="shared" si="0"/>
        <v>0</v>
      </c>
      <c r="L7" s="20">
        <f t="shared" si="1"/>
        <v>6.33</v>
      </c>
      <c r="M7" s="738" t="s">
        <v>382</v>
      </c>
      <c r="N7" s="739"/>
      <c r="O7" s="739"/>
      <c r="P7" s="740"/>
    </row>
    <row r="8" spans="1:16">
      <c r="A8" s="3">
        <v>1001</v>
      </c>
      <c r="B8" s="62"/>
      <c r="C8" s="685">
        <f t="shared" ref="C8:C39" si="2">B8*D8</f>
        <v>0</v>
      </c>
      <c r="D8" s="64">
        <v>6.33</v>
      </c>
      <c r="E8" s="40">
        <v>1062</v>
      </c>
      <c r="F8" s="48"/>
      <c r="G8" s="651">
        <f>F8*H8</f>
        <v>0</v>
      </c>
      <c r="H8" s="20">
        <v>6.33</v>
      </c>
      <c r="I8" s="71" t="s">
        <v>78</v>
      </c>
      <c r="J8" s="98"/>
      <c r="K8" s="651">
        <f>J8*L8</f>
        <v>0</v>
      </c>
      <c r="L8" s="20">
        <f t="shared" si="1"/>
        <v>6.33</v>
      </c>
      <c r="M8" s="3">
        <v>1109</v>
      </c>
      <c r="N8" s="176"/>
      <c r="O8" s="693">
        <f>N8*P8</f>
        <v>0</v>
      </c>
      <c r="P8" s="77">
        <v>6.33</v>
      </c>
    </row>
    <row r="9" spans="1:16">
      <c r="A9" s="26">
        <v>1002</v>
      </c>
      <c r="B9" s="48"/>
      <c r="C9" s="651">
        <f t="shared" si="2"/>
        <v>0</v>
      </c>
      <c r="D9" s="20">
        <v>6.33</v>
      </c>
      <c r="E9" s="40">
        <v>1063</v>
      </c>
      <c r="F9" s="48"/>
      <c r="G9" s="651">
        <f t="shared" ref="G9:G30" si="3">F9*H9</f>
        <v>0</v>
      </c>
      <c r="H9" s="20">
        <v>6.33</v>
      </c>
      <c r="I9" s="71" t="s">
        <v>79</v>
      </c>
      <c r="J9" s="98"/>
      <c r="K9" s="651">
        <f t="shared" si="0"/>
        <v>0</v>
      </c>
      <c r="L9" s="20">
        <f t="shared" si="1"/>
        <v>6.33</v>
      </c>
      <c r="M9" s="26">
        <v>1110</v>
      </c>
      <c r="N9" s="98"/>
      <c r="O9" s="651">
        <f>N9*P9</f>
        <v>0</v>
      </c>
      <c r="P9" s="20">
        <v>6.33</v>
      </c>
    </row>
    <row r="10" spans="1:16">
      <c r="A10" s="26">
        <v>1003</v>
      </c>
      <c r="B10" s="48"/>
      <c r="C10" s="651">
        <f t="shared" si="2"/>
        <v>0</v>
      </c>
      <c r="D10" s="20">
        <v>6.33</v>
      </c>
      <c r="E10" s="40">
        <v>1064</v>
      </c>
      <c r="F10" s="48"/>
      <c r="G10" s="651">
        <f t="shared" si="3"/>
        <v>0</v>
      </c>
      <c r="H10" s="20">
        <v>6.33</v>
      </c>
      <c r="I10" s="71" t="s">
        <v>172</v>
      </c>
      <c r="J10" s="98"/>
      <c r="K10" s="651">
        <f t="shared" si="0"/>
        <v>0</v>
      </c>
      <c r="L10" s="20">
        <f t="shared" si="1"/>
        <v>6.33</v>
      </c>
      <c r="M10" s="26">
        <v>1111</v>
      </c>
      <c r="N10" s="98"/>
      <c r="O10" s="651">
        <f t="shared" ref="O10:O19" si="4">N10*P10</f>
        <v>0</v>
      </c>
      <c r="P10" s="20">
        <v>6.33</v>
      </c>
    </row>
    <row r="11" spans="1:16">
      <c r="A11" s="26">
        <v>1004</v>
      </c>
      <c r="B11" s="48"/>
      <c r="C11" s="651">
        <f t="shared" si="2"/>
        <v>0</v>
      </c>
      <c r="D11" s="20">
        <v>6.33</v>
      </c>
      <c r="E11" s="40">
        <v>1065</v>
      </c>
      <c r="F11" s="48"/>
      <c r="G11" s="651">
        <f t="shared" si="3"/>
        <v>0</v>
      </c>
      <c r="H11" s="20">
        <v>6.33</v>
      </c>
      <c r="I11" s="71" t="s">
        <v>173</v>
      </c>
      <c r="J11" s="98"/>
      <c r="K11" s="651">
        <f t="shared" si="0"/>
        <v>0</v>
      </c>
      <c r="L11" s="20">
        <f t="shared" si="1"/>
        <v>6.33</v>
      </c>
      <c r="M11" s="26">
        <v>1112</v>
      </c>
      <c r="N11" s="98"/>
      <c r="O11" s="651">
        <f t="shared" si="4"/>
        <v>0</v>
      </c>
      <c r="P11" s="20">
        <v>6.33</v>
      </c>
    </row>
    <row r="12" spans="1:16">
      <c r="A12" s="26">
        <v>1005</v>
      </c>
      <c r="B12" s="48"/>
      <c r="C12" s="651">
        <f t="shared" si="2"/>
        <v>0</v>
      </c>
      <c r="D12" s="20">
        <v>6.33</v>
      </c>
      <c r="E12" s="40">
        <v>1066</v>
      </c>
      <c r="F12" s="48"/>
      <c r="G12" s="651">
        <f t="shared" si="3"/>
        <v>0</v>
      </c>
      <c r="H12" s="20">
        <v>6.33</v>
      </c>
      <c r="I12" s="71" t="s">
        <v>174</v>
      </c>
      <c r="J12" s="98"/>
      <c r="K12" s="651">
        <f t="shared" si="0"/>
        <v>0</v>
      </c>
      <c r="L12" s="20">
        <f t="shared" si="1"/>
        <v>6.33</v>
      </c>
      <c r="M12" s="26">
        <v>1113</v>
      </c>
      <c r="N12" s="98"/>
      <c r="O12" s="651">
        <f t="shared" si="4"/>
        <v>0</v>
      </c>
      <c r="P12" s="20">
        <v>6.33</v>
      </c>
    </row>
    <row r="13" spans="1:16" ht="15" thickBot="1">
      <c r="A13" s="26">
        <v>1006</v>
      </c>
      <c r="B13" s="48"/>
      <c r="C13" s="651">
        <f t="shared" si="2"/>
        <v>0</v>
      </c>
      <c r="D13" s="20">
        <v>6.33</v>
      </c>
      <c r="E13" s="40">
        <v>1067</v>
      </c>
      <c r="F13" s="48"/>
      <c r="G13" s="651">
        <f t="shared" si="3"/>
        <v>0</v>
      </c>
      <c r="H13" s="20">
        <v>6.33</v>
      </c>
      <c r="I13" s="71" t="s">
        <v>175</v>
      </c>
      <c r="J13" s="98"/>
      <c r="K13" s="651">
        <f t="shared" si="0"/>
        <v>0</v>
      </c>
      <c r="L13" s="20">
        <f t="shared" si="1"/>
        <v>6.33</v>
      </c>
      <c r="M13" s="26">
        <v>1114</v>
      </c>
      <c r="N13" s="98"/>
      <c r="O13" s="651">
        <f t="shared" si="4"/>
        <v>0</v>
      </c>
      <c r="P13" s="20">
        <v>6.33</v>
      </c>
    </row>
    <row r="14" spans="1:16" ht="15" thickBot="1">
      <c r="A14" s="26">
        <v>1007</v>
      </c>
      <c r="B14" s="48"/>
      <c r="C14" s="651">
        <f t="shared" si="2"/>
        <v>0</v>
      </c>
      <c r="D14" s="20">
        <v>6.33</v>
      </c>
      <c r="E14" s="40">
        <v>1068</v>
      </c>
      <c r="F14" s="48"/>
      <c r="G14" s="651">
        <f t="shared" si="3"/>
        <v>0</v>
      </c>
      <c r="H14" s="20">
        <v>6.33</v>
      </c>
      <c r="I14" s="11" t="s">
        <v>10</v>
      </c>
      <c r="J14" s="1127">
        <f>J5+J6+J7+J8+J9+J10+J11+J12+J13</f>
        <v>0</v>
      </c>
      <c r="K14" s="32">
        <f>SUM(K5:K13)</f>
        <v>0</v>
      </c>
      <c r="L14" s="650">
        <f>K14</f>
        <v>0</v>
      </c>
      <c r="M14" s="26">
        <v>1115</v>
      </c>
      <c r="N14" s="98"/>
      <c r="O14" s="651">
        <f t="shared" si="4"/>
        <v>0</v>
      </c>
      <c r="P14" s="20">
        <v>6.33</v>
      </c>
    </row>
    <row r="15" spans="1:16">
      <c r="A15" s="26">
        <v>1008</v>
      </c>
      <c r="B15" s="48"/>
      <c r="C15" s="651">
        <f t="shared" si="2"/>
        <v>0</v>
      </c>
      <c r="D15" s="20">
        <v>6.33</v>
      </c>
      <c r="E15" s="40">
        <v>1069</v>
      </c>
      <c r="F15" s="48"/>
      <c r="G15" s="651">
        <f t="shared" si="3"/>
        <v>0</v>
      </c>
      <c r="H15" s="20">
        <v>6.33</v>
      </c>
      <c r="I15" s="1723" t="s">
        <v>378</v>
      </c>
      <c r="J15" s="1607"/>
      <c r="K15" s="1607"/>
      <c r="L15" s="1724"/>
      <c r="M15" s="26">
        <v>1116</v>
      </c>
      <c r="N15" s="98"/>
      <c r="O15" s="651">
        <f t="shared" si="4"/>
        <v>0</v>
      </c>
      <c r="P15" s="20">
        <v>6.33</v>
      </c>
    </row>
    <row r="16" spans="1:16" ht="15" thickBot="1">
      <c r="A16" s="26">
        <v>1009</v>
      </c>
      <c r="B16" s="48"/>
      <c r="C16" s="651">
        <f t="shared" si="2"/>
        <v>0</v>
      </c>
      <c r="D16" s="20">
        <v>6.33</v>
      </c>
      <c r="E16" s="40">
        <v>1070</v>
      </c>
      <c r="F16" s="48"/>
      <c r="G16" s="651">
        <f t="shared" si="3"/>
        <v>0</v>
      </c>
      <c r="H16" s="20">
        <v>6.33</v>
      </c>
      <c r="I16" s="1549" t="s">
        <v>379</v>
      </c>
      <c r="J16" s="1549"/>
      <c r="K16" s="1549"/>
      <c r="L16" s="1725"/>
      <c r="M16" s="26">
        <v>1117</v>
      </c>
      <c r="N16" s="98"/>
      <c r="O16" s="651">
        <f t="shared" si="4"/>
        <v>0</v>
      </c>
      <c r="P16" s="20">
        <v>6.33</v>
      </c>
    </row>
    <row r="17" spans="1:17" ht="15" thickBot="1">
      <c r="A17" s="26">
        <v>1010</v>
      </c>
      <c r="B17" s="48"/>
      <c r="C17" s="651">
        <f t="shared" si="2"/>
        <v>0</v>
      </c>
      <c r="D17" s="20">
        <v>6.33</v>
      </c>
      <c r="E17" s="40">
        <v>1071</v>
      </c>
      <c r="F17" s="48"/>
      <c r="G17" s="651">
        <f t="shared" si="3"/>
        <v>0</v>
      </c>
      <c r="H17" s="20">
        <v>6.33</v>
      </c>
      <c r="I17" s="181">
        <v>1085</v>
      </c>
      <c r="J17" s="176"/>
      <c r="K17" s="693">
        <f>J17*L17</f>
        <v>0</v>
      </c>
      <c r="L17" s="77">
        <v>6.33</v>
      </c>
      <c r="M17" s="26">
        <v>1118</v>
      </c>
      <c r="N17" s="100"/>
      <c r="O17" s="651">
        <f t="shared" si="4"/>
        <v>0</v>
      </c>
      <c r="P17" s="20">
        <v>6.33</v>
      </c>
    </row>
    <row r="18" spans="1:17" ht="15" thickBot="1">
      <c r="A18" s="26">
        <v>1011</v>
      </c>
      <c r="B18" s="48"/>
      <c r="C18" s="651">
        <f t="shared" si="2"/>
        <v>0</v>
      </c>
      <c r="D18" s="20">
        <v>6.33</v>
      </c>
      <c r="E18" s="40">
        <v>1072</v>
      </c>
      <c r="F18" s="48"/>
      <c r="G18" s="651">
        <f t="shared" si="3"/>
        <v>0</v>
      </c>
      <c r="H18" s="20">
        <v>6.33</v>
      </c>
      <c r="I18" s="182">
        <v>1086</v>
      </c>
      <c r="J18" s="98"/>
      <c r="K18" s="693">
        <f t="shared" ref="K18:K28" si="5">J18*L18</f>
        <v>0</v>
      </c>
      <c r="L18" s="20">
        <v>6.33</v>
      </c>
      <c r="M18" s="26">
        <v>1119</v>
      </c>
      <c r="N18" s="98"/>
      <c r="O18" s="651">
        <f t="shared" si="4"/>
        <v>0</v>
      </c>
      <c r="P18" s="20">
        <v>6.33</v>
      </c>
    </row>
    <row r="19" spans="1:17" ht="15" thickBot="1">
      <c r="A19" s="26">
        <v>1012</v>
      </c>
      <c r="B19" s="48"/>
      <c r="C19" s="651">
        <f t="shared" si="2"/>
        <v>0</v>
      </c>
      <c r="D19" s="20">
        <v>6.33</v>
      </c>
      <c r="E19" s="40">
        <v>1073</v>
      </c>
      <c r="F19" s="48"/>
      <c r="G19" s="651">
        <f t="shared" si="3"/>
        <v>0</v>
      </c>
      <c r="H19" s="20">
        <v>6.33</v>
      </c>
      <c r="I19" s="182">
        <v>1087</v>
      </c>
      <c r="J19" s="98"/>
      <c r="K19" s="693">
        <f t="shared" si="5"/>
        <v>0</v>
      </c>
      <c r="L19" s="20">
        <v>6.33</v>
      </c>
      <c r="M19" s="84">
        <v>1120</v>
      </c>
      <c r="N19" s="184"/>
      <c r="O19" s="651">
        <f t="shared" si="4"/>
        <v>0</v>
      </c>
      <c r="P19" s="20">
        <v>6.33</v>
      </c>
    </row>
    <row r="20" spans="1:17" ht="15" thickBot="1">
      <c r="A20" s="26">
        <v>1013</v>
      </c>
      <c r="B20" s="48"/>
      <c r="C20" s="651">
        <f t="shared" si="2"/>
        <v>0</v>
      </c>
      <c r="D20" s="20">
        <v>6.33</v>
      </c>
      <c r="E20" s="40">
        <v>1074</v>
      </c>
      <c r="F20" s="48"/>
      <c r="G20" s="651">
        <f t="shared" si="3"/>
        <v>0</v>
      </c>
      <c r="H20" s="20">
        <v>6.33</v>
      </c>
      <c r="I20" s="182">
        <v>1088</v>
      </c>
      <c r="J20" s="98"/>
      <c r="K20" s="693">
        <f t="shared" si="5"/>
        <v>0</v>
      </c>
      <c r="L20" s="20">
        <v>6.33</v>
      </c>
      <c r="M20" s="580" t="s">
        <v>384</v>
      </c>
      <c r="N20" s="579"/>
      <c r="O20" s="579"/>
      <c r="P20" s="581"/>
    </row>
    <row r="21" spans="1:17" ht="15" thickBot="1">
      <c r="A21" s="26">
        <v>1014</v>
      </c>
      <c r="B21" s="48"/>
      <c r="C21" s="651">
        <f t="shared" si="2"/>
        <v>0</v>
      </c>
      <c r="D21" s="20">
        <v>6.33</v>
      </c>
      <c r="E21" s="40">
        <v>1075</v>
      </c>
      <c r="F21" s="48"/>
      <c r="G21" s="651">
        <f t="shared" si="3"/>
        <v>0</v>
      </c>
      <c r="H21" s="20">
        <v>6.33</v>
      </c>
      <c r="I21" s="182">
        <v>1089</v>
      </c>
      <c r="J21" s="98"/>
      <c r="K21" s="693">
        <f t="shared" si="5"/>
        <v>0</v>
      </c>
      <c r="L21" s="20">
        <v>6.33</v>
      </c>
      <c r="M21" s="85" t="s">
        <v>121</v>
      </c>
      <c r="N21" s="62"/>
      <c r="O21" s="685">
        <f>N21*P21</f>
        <v>0</v>
      </c>
      <c r="P21" s="64">
        <f>P14</f>
        <v>6.33</v>
      </c>
      <c r="Q21" s="145"/>
    </row>
    <row r="22" spans="1:17" ht="15" thickBot="1">
      <c r="A22" s="26">
        <v>1015</v>
      </c>
      <c r="B22" s="48"/>
      <c r="C22" s="651">
        <f t="shared" si="2"/>
        <v>0</v>
      </c>
      <c r="D22" s="20">
        <v>6.33</v>
      </c>
      <c r="E22" s="40">
        <v>1076</v>
      </c>
      <c r="F22" s="48"/>
      <c r="G22" s="651">
        <f t="shared" si="3"/>
        <v>0</v>
      </c>
      <c r="H22" s="20">
        <v>6.33</v>
      </c>
      <c r="I22" s="182">
        <v>1090</v>
      </c>
      <c r="J22" s="98"/>
      <c r="K22" s="693">
        <f t="shared" si="5"/>
        <v>0</v>
      </c>
      <c r="L22" s="20">
        <v>6.33</v>
      </c>
      <c r="M22" s="121" t="s">
        <v>122</v>
      </c>
      <c r="N22" s="48"/>
      <c r="O22" s="685">
        <f t="shared" ref="O22:O24" si="6">N22*P22</f>
        <v>0</v>
      </c>
      <c r="P22" s="20">
        <f>P15</f>
        <v>6.33</v>
      </c>
    </row>
    <row r="23" spans="1:17" ht="15" thickBot="1">
      <c r="A23" s="26">
        <v>1016</v>
      </c>
      <c r="B23" s="48"/>
      <c r="C23" s="651">
        <f t="shared" si="2"/>
        <v>0</v>
      </c>
      <c r="D23" s="20">
        <v>6.33</v>
      </c>
      <c r="E23" s="40">
        <v>1077</v>
      </c>
      <c r="F23" s="48"/>
      <c r="G23" s="651">
        <f t="shared" si="3"/>
        <v>0</v>
      </c>
      <c r="H23" s="20">
        <v>6.33</v>
      </c>
      <c r="I23" s="182">
        <v>1091</v>
      </c>
      <c r="J23" s="98"/>
      <c r="K23" s="693">
        <f t="shared" si="5"/>
        <v>0</v>
      </c>
      <c r="L23" s="20">
        <v>6.33</v>
      </c>
      <c r="M23" s="121" t="s">
        <v>123</v>
      </c>
      <c r="N23" s="48"/>
      <c r="O23" s="685">
        <f t="shared" si="6"/>
        <v>0</v>
      </c>
      <c r="P23" s="20">
        <f>P16</f>
        <v>6.33</v>
      </c>
    </row>
    <row r="24" spans="1:17" ht="15" thickBot="1">
      <c r="A24" s="26">
        <v>1017</v>
      </c>
      <c r="B24" s="48"/>
      <c r="C24" s="651">
        <f t="shared" si="2"/>
        <v>0</v>
      </c>
      <c r="D24" s="20">
        <v>6.33</v>
      </c>
      <c r="E24" s="40">
        <v>1078</v>
      </c>
      <c r="F24" s="48"/>
      <c r="G24" s="651">
        <f t="shared" si="3"/>
        <v>0</v>
      </c>
      <c r="H24" s="20">
        <v>6.33</v>
      </c>
      <c r="I24" s="182">
        <v>1092</v>
      </c>
      <c r="J24" s="98"/>
      <c r="K24" s="693">
        <f t="shared" si="5"/>
        <v>0</v>
      </c>
      <c r="L24" s="20">
        <v>6.33</v>
      </c>
      <c r="M24" s="72" t="s">
        <v>124</v>
      </c>
      <c r="N24" s="37"/>
      <c r="O24" s="685">
        <f t="shared" si="6"/>
        <v>0</v>
      </c>
      <c r="P24" s="38">
        <f>P17</f>
        <v>6.33</v>
      </c>
    </row>
    <row r="25" spans="1:17" ht="15" thickBot="1">
      <c r="A25" s="26">
        <v>1018</v>
      </c>
      <c r="B25" s="48"/>
      <c r="C25" s="651">
        <f t="shared" si="2"/>
        <v>0</v>
      </c>
      <c r="D25" s="20">
        <v>6.33</v>
      </c>
      <c r="E25" s="40">
        <v>1079</v>
      </c>
      <c r="F25" s="48"/>
      <c r="G25" s="651">
        <f t="shared" si="3"/>
        <v>0</v>
      </c>
      <c r="H25" s="20">
        <v>6.33</v>
      </c>
      <c r="I25" s="182">
        <v>1093</v>
      </c>
      <c r="J25" s="98"/>
      <c r="K25" s="693">
        <f t="shared" si="5"/>
        <v>0</v>
      </c>
      <c r="L25" s="20">
        <v>6.33</v>
      </c>
      <c r="M25" s="11" t="s">
        <v>10</v>
      </c>
      <c r="N25" s="32">
        <f>SUM(N8:N19)+SUM(N21:N24)</f>
        <v>0</v>
      </c>
      <c r="O25" s="32">
        <f>SUM(O8:O19)+SUM(O21:O24)</f>
        <v>0</v>
      </c>
      <c r="P25" s="694">
        <f>O25</f>
        <v>0</v>
      </c>
    </row>
    <row r="26" spans="1:17" ht="15" thickBot="1">
      <c r="A26" s="26">
        <v>1019</v>
      </c>
      <c r="B26" s="48"/>
      <c r="C26" s="651">
        <f t="shared" si="2"/>
        <v>0</v>
      </c>
      <c r="D26" s="20">
        <v>6.33</v>
      </c>
      <c r="E26" s="40">
        <v>1080</v>
      </c>
      <c r="F26" s="48"/>
      <c r="G26" s="651">
        <f t="shared" si="3"/>
        <v>0</v>
      </c>
      <c r="H26" s="20">
        <v>6.33</v>
      </c>
      <c r="I26" s="182">
        <v>1094</v>
      </c>
      <c r="J26" s="100"/>
      <c r="K26" s="693">
        <f t="shared" si="5"/>
        <v>0</v>
      </c>
      <c r="L26" s="20">
        <v>6.33</v>
      </c>
      <c r="M26" s="1577" t="s">
        <v>425</v>
      </c>
      <c r="N26" s="1726"/>
      <c r="O26" s="1726"/>
      <c r="P26" s="1727"/>
    </row>
    <row r="27" spans="1:17" ht="15" thickBot="1">
      <c r="A27" s="26">
        <v>1020</v>
      </c>
      <c r="B27" s="48"/>
      <c r="C27" s="651">
        <f t="shared" si="2"/>
        <v>0</v>
      </c>
      <c r="D27" s="20">
        <v>6.33</v>
      </c>
      <c r="E27" s="40">
        <v>1081</v>
      </c>
      <c r="F27" s="48"/>
      <c r="G27" s="651">
        <f t="shared" si="3"/>
        <v>0</v>
      </c>
      <c r="H27" s="20">
        <v>6.33</v>
      </c>
      <c r="I27" s="182">
        <v>1095</v>
      </c>
      <c r="J27" s="98"/>
      <c r="K27" s="693">
        <f t="shared" si="5"/>
        <v>0</v>
      </c>
      <c r="L27" s="20">
        <v>6.33</v>
      </c>
      <c r="M27" s="1534" t="s">
        <v>108</v>
      </c>
      <c r="N27" s="1728"/>
      <c r="O27" s="1728"/>
      <c r="P27" s="1729"/>
    </row>
    <row r="28" spans="1:17" ht="15" thickBot="1">
      <c r="A28" s="26">
        <v>1021</v>
      </c>
      <c r="B28" s="48"/>
      <c r="C28" s="651">
        <f t="shared" si="2"/>
        <v>0</v>
      </c>
      <c r="D28" s="20">
        <v>6.33</v>
      </c>
      <c r="E28" s="40">
        <v>1082</v>
      </c>
      <c r="F28" s="48"/>
      <c r="G28" s="651">
        <f t="shared" si="3"/>
        <v>0</v>
      </c>
      <c r="H28" s="20">
        <v>6.33</v>
      </c>
      <c r="I28" s="183">
        <v>1096</v>
      </c>
      <c r="J28" s="184"/>
      <c r="K28" s="693">
        <f t="shared" si="5"/>
        <v>0</v>
      </c>
      <c r="L28" s="20">
        <v>6.33</v>
      </c>
      <c r="M28" s="1730" t="s">
        <v>392</v>
      </c>
      <c r="N28" s="1731"/>
      <c r="O28" s="1731"/>
      <c r="P28" s="1732"/>
    </row>
    <row r="29" spans="1:17" ht="15" thickBot="1">
      <c r="A29" s="26">
        <v>1022</v>
      </c>
      <c r="B29" s="48"/>
      <c r="C29" s="651">
        <f t="shared" si="2"/>
        <v>0</v>
      </c>
      <c r="D29" s="20">
        <v>6.33</v>
      </c>
      <c r="E29" s="40">
        <v>1083</v>
      </c>
      <c r="F29" s="48"/>
      <c r="G29" s="651">
        <f t="shared" si="3"/>
        <v>0</v>
      </c>
      <c r="H29" s="20">
        <v>6.33</v>
      </c>
      <c r="I29" s="1597" t="s">
        <v>380</v>
      </c>
      <c r="J29" s="1598"/>
      <c r="K29" s="1598"/>
      <c r="L29" s="1599"/>
      <c r="M29" s="1590" t="s">
        <v>423</v>
      </c>
      <c r="N29" s="1733"/>
      <c r="O29" s="1733"/>
      <c r="P29" s="1734"/>
    </row>
    <row r="30" spans="1:17" ht="15" thickBot="1">
      <c r="A30" s="26">
        <v>1023</v>
      </c>
      <c r="B30" s="48"/>
      <c r="C30" s="651">
        <f t="shared" si="2"/>
        <v>0</v>
      </c>
      <c r="D30" s="20">
        <v>6.33</v>
      </c>
      <c r="E30" s="36">
        <v>1084</v>
      </c>
      <c r="F30" s="37"/>
      <c r="G30" s="651">
        <f t="shared" si="3"/>
        <v>0</v>
      </c>
      <c r="H30" s="20">
        <v>6.33</v>
      </c>
      <c r="I30" s="136" t="s">
        <v>176</v>
      </c>
      <c r="J30" s="41"/>
      <c r="K30" s="672">
        <f>J30*L30</f>
        <v>0</v>
      </c>
      <c r="L30" s="45">
        <v>6.33</v>
      </c>
      <c r="M30" s="44">
        <v>1</v>
      </c>
      <c r="N30" s="197"/>
      <c r="O30" s="689">
        <f>N30*P30</f>
        <v>0</v>
      </c>
      <c r="P30" s="45">
        <v>6.33</v>
      </c>
    </row>
    <row r="31" spans="1:17" ht="15" thickBot="1">
      <c r="A31" s="26">
        <v>1024</v>
      </c>
      <c r="B31" s="48"/>
      <c r="C31" s="651">
        <f t="shared" si="2"/>
        <v>0</v>
      </c>
      <c r="D31" s="20">
        <v>6.33</v>
      </c>
      <c r="E31" s="11" t="s">
        <v>10</v>
      </c>
      <c r="F31" s="32">
        <f>SUM(F7:F30)</f>
        <v>0</v>
      </c>
      <c r="G31" s="32">
        <f>SUM(G7:G30)</f>
        <v>0</v>
      </c>
      <c r="H31" s="650">
        <f>G31</f>
        <v>0</v>
      </c>
      <c r="I31" s="71" t="s">
        <v>177</v>
      </c>
      <c r="J31" s="48"/>
      <c r="K31" s="672">
        <f t="shared" ref="K31:K33" si="7">J31*L31</f>
        <v>0</v>
      </c>
      <c r="L31" s="45">
        <v>6.33</v>
      </c>
      <c r="M31" s="26">
        <v>2</v>
      </c>
      <c r="N31" s="48"/>
      <c r="O31" s="689">
        <f t="shared" ref="O31:O39" si="8">N31*P31</f>
        <v>0</v>
      </c>
      <c r="P31" s="20">
        <v>6.33</v>
      </c>
    </row>
    <row r="32" spans="1:17" ht="15" thickBot="1">
      <c r="A32" s="26">
        <v>1025</v>
      </c>
      <c r="B32" s="48"/>
      <c r="C32" s="651">
        <f t="shared" si="2"/>
        <v>0</v>
      </c>
      <c r="D32" s="20">
        <v>6.33</v>
      </c>
      <c r="E32" s="217" t="s">
        <v>377</v>
      </c>
      <c r="F32" s="89"/>
      <c r="G32" s="579"/>
      <c r="H32" s="217"/>
      <c r="I32" s="71" t="s">
        <v>178</v>
      </c>
      <c r="J32" s="48"/>
      <c r="K32" s="672">
        <f t="shared" si="7"/>
        <v>0</v>
      </c>
      <c r="L32" s="45">
        <v>6.33</v>
      </c>
      <c r="M32" s="26">
        <v>3</v>
      </c>
      <c r="N32" s="48"/>
      <c r="O32" s="689">
        <f t="shared" si="8"/>
        <v>0</v>
      </c>
      <c r="P32" s="20">
        <v>6.33</v>
      </c>
    </row>
    <row r="33" spans="1:16" ht="15" thickBot="1">
      <c r="A33" s="26">
        <v>1026</v>
      </c>
      <c r="B33" s="48"/>
      <c r="C33" s="651">
        <f t="shared" si="2"/>
        <v>0</v>
      </c>
      <c r="D33" s="20">
        <v>6.33</v>
      </c>
      <c r="E33" s="175">
        <v>1001</v>
      </c>
      <c r="F33" s="176"/>
      <c r="G33" s="685">
        <f>F33*H33</f>
        <v>0</v>
      </c>
      <c r="H33" s="64">
        <v>6.33</v>
      </c>
      <c r="I33" s="72" t="s">
        <v>86</v>
      </c>
      <c r="J33" s="37"/>
      <c r="K33" s="672">
        <f t="shared" si="7"/>
        <v>0</v>
      </c>
      <c r="L33" s="45">
        <v>6.33</v>
      </c>
      <c r="M33" s="26">
        <v>4</v>
      </c>
      <c r="N33" s="48"/>
      <c r="O33" s="689">
        <f t="shared" si="8"/>
        <v>0</v>
      </c>
      <c r="P33" s="20">
        <v>6.33</v>
      </c>
    </row>
    <row r="34" spans="1:16" ht="15" thickBot="1">
      <c r="A34" s="26">
        <v>1027</v>
      </c>
      <c r="B34" s="48"/>
      <c r="C34" s="651">
        <f t="shared" si="2"/>
        <v>0</v>
      </c>
      <c r="D34" s="20">
        <v>6.33</v>
      </c>
      <c r="E34" s="177">
        <v>1002</v>
      </c>
      <c r="F34" s="98"/>
      <c r="G34" s="651">
        <f>F34*H34</f>
        <v>0</v>
      </c>
      <c r="H34" s="20">
        <v>6.33</v>
      </c>
      <c r="I34" s="73" t="s">
        <v>10</v>
      </c>
      <c r="J34" s="32">
        <f>SUM(J17:J28)+SUM(J30:J33)</f>
        <v>0</v>
      </c>
      <c r="K34" s="648">
        <f>SUM(K17:K28)+SUM(K30:K33)</f>
        <v>0</v>
      </c>
      <c r="L34" s="648">
        <f>K34</f>
        <v>0</v>
      </c>
      <c r="M34" s="26">
        <v>5</v>
      </c>
      <c r="N34" s="220"/>
      <c r="O34" s="689">
        <f t="shared" si="8"/>
        <v>0</v>
      </c>
      <c r="P34" s="20">
        <v>6.33</v>
      </c>
    </row>
    <row r="35" spans="1:16">
      <c r="A35" s="26">
        <v>1028</v>
      </c>
      <c r="B35" s="48"/>
      <c r="C35" s="651">
        <f t="shared" si="2"/>
        <v>0</v>
      </c>
      <c r="D35" s="20">
        <v>6.33</v>
      </c>
      <c r="E35" s="177">
        <v>1003</v>
      </c>
      <c r="F35" s="98"/>
      <c r="G35" s="651">
        <f t="shared" ref="G35:G67" si="9">F35*H35</f>
        <v>0</v>
      </c>
      <c r="H35" s="20">
        <v>6.33</v>
      </c>
      <c r="I35" s="1578" t="s">
        <v>381</v>
      </c>
      <c r="J35" s="1578"/>
      <c r="K35" s="1578"/>
      <c r="L35" s="1721"/>
      <c r="M35" s="44">
        <v>6</v>
      </c>
      <c r="N35" s="48"/>
      <c r="O35" s="689">
        <f t="shared" si="8"/>
        <v>0</v>
      </c>
      <c r="P35" s="20">
        <v>6.33</v>
      </c>
    </row>
    <row r="36" spans="1:16">
      <c r="A36" s="26">
        <v>1029</v>
      </c>
      <c r="B36" s="48"/>
      <c r="C36" s="651">
        <f t="shared" si="2"/>
        <v>0</v>
      </c>
      <c r="D36" s="20">
        <v>6.33</v>
      </c>
      <c r="E36" s="177">
        <v>1004</v>
      </c>
      <c r="F36" s="98"/>
      <c r="G36" s="651">
        <f t="shared" si="9"/>
        <v>0</v>
      </c>
      <c r="H36" s="20">
        <v>6.33</v>
      </c>
      <c r="I36" s="1535" t="s">
        <v>111</v>
      </c>
      <c r="J36" s="1535"/>
      <c r="K36" s="1535"/>
      <c r="L36" s="1680"/>
      <c r="M36" s="26">
        <v>7</v>
      </c>
      <c r="N36" s="48"/>
      <c r="O36" s="689">
        <f t="shared" si="8"/>
        <v>0</v>
      </c>
      <c r="P36" s="20">
        <v>6.33</v>
      </c>
    </row>
    <row r="37" spans="1:16" ht="15" thickBot="1">
      <c r="A37" s="26">
        <v>1030</v>
      </c>
      <c r="B37" s="48"/>
      <c r="C37" s="651">
        <f t="shared" si="2"/>
        <v>0</v>
      </c>
      <c r="D37" s="20">
        <v>6.33</v>
      </c>
      <c r="E37" s="177">
        <v>1005</v>
      </c>
      <c r="F37" s="98"/>
      <c r="G37" s="651">
        <f t="shared" si="9"/>
        <v>0</v>
      </c>
      <c r="H37" s="20">
        <v>6.33</v>
      </c>
      <c r="I37" s="1538" t="s">
        <v>382</v>
      </c>
      <c r="J37" s="1538"/>
      <c r="K37" s="1538"/>
      <c r="L37" s="1722"/>
      <c r="M37" s="26">
        <v>8</v>
      </c>
      <c r="N37" s="48"/>
      <c r="O37" s="689">
        <f t="shared" si="8"/>
        <v>0</v>
      </c>
      <c r="P37" s="20">
        <v>6.33</v>
      </c>
    </row>
    <row r="38" spans="1:16" ht="15" thickBot="1">
      <c r="A38" s="26">
        <v>1031</v>
      </c>
      <c r="B38" s="48"/>
      <c r="C38" s="651">
        <f t="shared" si="2"/>
        <v>0</v>
      </c>
      <c r="D38" s="20">
        <v>6.33</v>
      </c>
      <c r="E38" s="177">
        <v>1006</v>
      </c>
      <c r="F38" s="98"/>
      <c r="G38" s="651">
        <f t="shared" si="9"/>
        <v>0</v>
      </c>
      <c r="H38" s="20">
        <v>6.33</v>
      </c>
      <c r="I38" s="76">
        <v>1097</v>
      </c>
      <c r="J38" s="176"/>
      <c r="K38" s="693">
        <f>J38*L38</f>
        <v>0</v>
      </c>
      <c r="L38" s="77">
        <v>6.33</v>
      </c>
      <c r="M38" s="26">
        <v>9</v>
      </c>
      <c r="N38" s="48"/>
      <c r="O38" s="689">
        <f t="shared" si="8"/>
        <v>0</v>
      </c>
      <c r="P38" s="20">
        <v>6.33</v>
      </c>
    </row>
    <row r="39" spans="1:16" ht="15" thickBot="1">
      <c r="A39" s="26">
        <v>1032</v>
      </c>
      <c r="B39" s="48"/>
      <c r="C39" s="651">
        <f t="shared" si="2"/>
        <v>0</v>
      </c>
      <c r="D39" s="20">
        <v>6.33</v>
      </c>
      <c r="E39" s="177">
        <v>1007</v>
      </c>
      <c r="F39" s="98"/>
      <c r="G39" s="651">
        <f t="shared" si="9"/>
        <v>0</v>
      </c>
      <c r="H39" s="20">
        <v>6.33</v>
      </c>
      <c r="I39" s="40">
        <v>1098</v>
      </c>
      <c r="J39" s="98"/>
      <c r="K39" s="693">
        <f t="shared" ref="K39:K49" si="10">J39*L39</f>
        <v>0</v>
      </c>
      <c r="L39" s="20">
        <v>6.33</v>
      </c>
      <c r="M39" s="174">
        <v>10</v>
      </c>
      <c r="N39" s="49"/>
      <c r="O39" s="689">
        <f t="shared" si="8"/>
        <v>0</v>
      </c>
      <c r="P39" s="20">
        <v>6.33</v>
      </c>
    </row>
    <row r="40" spans="1:16" ht="15" thickBot="1">
      <c r="A40" s="26">
        <v>1033</v>
      </c>
      <c r="B40" s="48"/>
      <c r="C40" s="651">
        <f t="shared" ref="C40:C67" si="11">B40*D40</f>
        <v>0</v>
      </c>
      <c r="D40" s="20">
        <v>6.33</v>
      </c>
      <c r="E40" s="177">
        <v>1008</v>
      </c>
      <c r="F40" s="98"/>
      <c r="G40" s="651">
        <f t="shared" si="9"/>
        <v>0</v>
      </c>
      <c r="H40" s="20">
        <v>6.33</v>
      </c>
      <c r="I40" s="40">
        <v>1099</v>
      </c>
      <c r="J40" s="98"/>
      <c r="K40" s="693">
        <f t="shared" si="10"/>
        <v>0</v>
      </c>
      <c r="L40" s="20">
        <v>6.33</v>
      </c>
      <c r="M40" s="731" t="s">
        <v>393</v>
      </c>
      <c r="N40" s="732"/>
      <c r="O40" s="732"/>
      <c r="P40" s="733"/>
    </row>
    <row r="41" spans="1:16" ht="15" thickBot="1">
      <c r="A41" s="26">
        <v>1034</v>
      </c>
      <c r="B41" s="48"/>
      <c r="C41" s="651">
        <f t="shared" si="11"/>
        <v>0</v>
      </c>
      <c r="D41" s="20">
        <v>6.33</v>
      </c>
      <c r="E41" s="188">
        <v>1009</v>
      </c>
      <c r="F41" s="102"/>
      <c r="G41" s="651">
        <f t="shared" si="9"/>
        <v>0</v>
      </c>
      <c r="H41" s="20">
        <v>6.33</v>
      </c>
      <c r="I41" s="40">
        <v>1100</v>
      </c>
      <c r="J41" s="98"/>
      <c r="K41" s="693">
        <f t="shared" si="10"/>
        <v>0</v>
      </c>
      <c r="L41" s="20">
        <v>6.33</v>
      </c>
      <c r="M41" s="198" t="s">
        <v>192</v>
      </c>
      <c r="N41" s="41"/>
      <c r="O41" s="672">
        <f>N41*P41</f>
        <v>0</v>
      </c>
      <c r="P41" s="45">
        <v>6.33</v>
      </c>
    </row>
    <row r="42" spans="1:16" ht="15" thickBot="1">
      <c r="A42" s="26">
        <v>1035</v>
      </c>
      <c r="B42" s="48"/>
      <c r="C42" s="651">
        <f t="shared" si="11"/>
        <v>0</v>
      </c>
      <c r="D42" s="20">
        <v>6.33</v>
      </c>
      <c r="E42" s="177">
        <v>1010</v>
      </c>
      <c r="F42" s="98"/>
      <c r="G42" s="651">
        <f t="shared" si="9"/>
        <v>0</v>
      </c>
      <c r="H42" s="20">
        <v>6.33</v>
      </c>
      <c r="I42" s="40">
        <v>1101</v>
      </c>
      <c r="J42" s="98"/>
      <c r="K42" s="693">
        <f t="shared" si="10"/>
        <v>0</v>
      </c>
      <c r="L42" s="20">
        <v>6.33</v>
      </c>
      <c r="M42" s="172" t="s">
        <v>193</v>
      </c>
      <c r="N42" s="48"/>
      <c r="O42" s="672">
        <f>N42*P42</f>
        <v>0</v>
      </c>
      <c r="P42" s="20">
        <v>6.33</v>
      </c>
    </row>
    <row r="43" spans="1:16" ht="15" thickBot="1">
      <c r="A43" s="26">
        <v>1036</v>
      </c>
      <c r="B43" s="48"/>
      <c r="C43" s="651">
        <f t="shared" si="11"/>
        <v>0</v>
      </c>
      <c r="D43" s="20">
        <v>6.33</v>
      </c>
      <c r="E43" s="186">
        <v>1011</v>
      </c>
      <c r="F43" s="187"/>
      <c r="G43" s="651">
        <f t="shared" si="9"/>
        <v>0</v>
      </c>
      <c r="H43" s="20">
        <v>6.33</v>
      </c>
      <c r="I43" s="40">
        <v>1102</v>
      </c>
      <c r="J43" s="98"/>
      <c r="K43" s="693">
        <f t="shared" si="10"/>
        <v>0</v>
      </c>
      <c r="L43" s="20">
        <v>6.33</v>
      </c>
      <c r="M43" s="11" t="s">
        <v>10</v>
      </c>
      <c r="N43" s="32">
        <f>SUM(N41:N42)+SUM(N30:N39)</f>
        <v>0</v>
      </c>
      <c r="O43" s="32">
        <f>SUM(O41:O42)+SUM(O30:O39)</f>
        <v>0</v>
      </c>
      <c r="P43" s="650">
        <f>O43</f>
        <v>0</v>
      </c>
    </row>
    <row r="44" spans="1:16" ht="15" thickBot="1">
      <c r="A44" s="26">
        <v>1037</v>
      </c>
      <c r="B44" s="48"/>
      <c r="C44" s="651">
        <f t="shared" si="11"/>
        <v>0</v>
      </c>
      <c r="D44" s="20">
        <v>6.33</v>
      </c>
      <c r="E44" s="177">
        <v>1012</v>
      </c>
      <c r="F44" s="98"/>
      <c r="G44" s="651">
        <f t="shared" si="9"/>
        <v>0</v>
      </c>
      <c r="H44" s="20">
        <v>6.33</v>
      </c>
      <c r="I44" s="40">
        <v>1103</v>
      </c>
      <c r="J44" s="98"/>
      <c r="K44" s="693">
        <f t="shared" si="10"/>
        <v>0</v>
      </c>
      <c r="L44" s="20">
        <v>6.33</v>
      </c>
      <c r="M44" s="750" t="s">
        <v>394</v>
      </c>
      <c r="N44" s="751"/>
      <c r="O44" s="751"/>
      <c r="P44" s="752"/>
    </row>
    <row r="45" spans="1:16" ht="15" thickBot="1">
      <c r="A45" s="26">
        <v>1038</v>
      </c>
      <c r="B45" s="48"/>
      <c r="C45" s="651">
        <f t="shared" si="11"/>
        <v>0</v>
      </c>
      <c r="D45" s="20">
        <v>6.33</v>
      </c>
      <c r="E45" s="177">
        <v>1013</v>
      </c>
      <c r="F45" s="98"/>
      <c r="G45" s="651">
        <f t="shared" si="9"/>
        <v>0</v>
      </c>
      <c r="H45" s="20">
        <v>6.33</v>
      </c>
      <c r="I45" s="40">
        <v>1104</v>
      </c>
      <c r="J45" s="98"/>
      <c r="K45" s="693">
        <f t="shared" si="10"/>
        <v>0</v>
      </c>
      <c r="L45" s="20">
        <v>6.33</v>
      </c>
      <c r="M45" s="753" t="s">
        <v>108</v>
      </c>
      <c r="N45" s="754"/>
      <c r="O45" s="754"/>
      <c r="P45" s="755"/>
    </row>
    <row r="46" spans="1:16" ht="15" thickBot="1">
      <c r="A46" s="26">
        <v>1039</v>
      </c>
      <c r="B46" s="48"/>
      <c r="C46" s="651">
        <f t="shared" si="11"/>
        <v>0</v>
      </c>
      <c r="D46" s="20">
        <v>6.33</v>
      </c>
      <c r="E46" s="177">
        <v>1014</v>
      </c>
      <c r="F46" s="98"/>
      <c r="G46" s="651">
        <f t="shared" si="9"/>
        <v>0</v>
      </c>
      <c r="H46" s="20">
        <v>6.33</v>
      </c>
      <c r="I46" s="40">
        <v>1105</v>
      </c>
      <c r="J46" s="98"/>
      <c r="K46" s="693">
        <f t="shared" si="10"/>
        <v>0</v>
      </c>
      <c r="L46" s="20">
        <v>6.33</v>
      </c>
      <c r="M46" s="756" t="s">
        <v>395</v>
      </c>
      <c r="N46" s="757"/>
      <c r="O46" s="757"/>
      <c r="P46" s="758"/>
    </row>
    <row r="47" spans="1:16" ht="15" thickBot="1">
      <c r="A47" s="26">
        <v>1040</v>
      </c>
      <c r="B47" s="48"/>
      <c r="C47" s="651">
        <f t="shared" si="11"/>
        <v>0</v>
      </c>
      <c r="D47" s="20">
        <v>6.33</v>
      </c>
      <c r="E47" s="177">
        <v>1015</v>
      </c>
      <c r="F47" s="98"/>
      <c r="G47" s="651">
        <f t="shared" si="9"/>
        <v>0</v>
      </c>
      <c r="H47" s="20">
        <v>6.33</v>
      </c>
      <c r="I47" s="40">
        <v>1106</v>
      </c>
      <c r="J47" s="100"/>
      <c r="K47" s="693">
        <f t="shared" si="10"/>
        <v>0</v>
      </c>
      <c r="L47" s="20">
        <v>6.33</v>
      </c>
      <c r="M47" s="3">
        <v>1</v>
      </c>
      <c r="N47" s="62"/>
      <c r="O47" s="685">
        <f>N47*P47</f>
        <v>0</v>
      </c>
      <c r="P47" s="64">
        <v>6.33</v>
      </c>
    </row>
    <row r="48" spans="1:16" ht="15" thickBot="1">
      <c r="A48" s="26">
        <v>1041</v>
      </c>
      <c r="B48" s="48"/>
      <c r="C48" s="651">
        <f t="shared" si="11"/>
        <v>0</v>
      </c>
      <c r="D48" s="20">
        <v>6.33</v>
      </c>
      <c r="E48" s="177">
        <v>1016</v>
      </c>
      <c r="F48" s="98"/>
      <c r="G48" s="651">
        <f t="shared" si="9"/>
        <v>0</v>
      </c>
      <c r="H48" s="20">
        <v>6.33</v>
      </c>
      <c r="I48" s="40">
        <v>1107</v>
      </c>
      <c r="J48" s="98"/>
      <c r="K48" s="693">
        <f t="shared" si="10"/>
        <v>0</v>
      </c>
      <c r="L48" s="20">
        <v>6.33</v>
      </c>
      <c r="M48" s="26">
        <v>2</v>
      </c>
      <c r="N48" s="48"/>
      <c r="O48" s="685">
        <f t="shared" ref="O48:O56" si="12">N48*P48</f>
        <v>0</v>
      </c>
      <c r="P48" s="20">
        <v>6.33</v>
      </c>
    </row>
    <row r="49" spans="1:16" ht="15" thickBot="1">
      <c r="A49" s="174">
        <v>1042</v>
      </c>
      <c r="B49" s="49"/>
      <c r="C49" s="651">
        <f t="shared" si="11"/>
        <v>0</v>
      </c>
      <c r="D49" s="20">
        <v>6.33</v>
      </c>
      <c r="E49" s="177">
        <v>1017</v>
      </c>
      <c r="F49" s="98"/>
      <c r="G49" s="651">
        <f t="shared" si="9"/>
        <v>0</v>
      </c>
      <c r="H49" s="20">
        <v>6.33</v>
      </c>
      <c r="I49" s="92">
        <v>1108</v>
      </c>
      <c r="J49" s="221"/>
      <c r="K49" s="693">
        <f t="shared" si="10"/>
        <v>0</v>
      </c>
      <c r="L49" s="20">
        <v>6.33</v>
      </c>
      <c r="M49" s="26">
        <v>3</v>
      </c>
      <c r="N49" s="48"/>
      <c r="O49" s="685">
        <f t="shared" si="12"/>
        <v>0</v>
      </c>
      <c r="P49" s="20">
        <v>6.33</v>
      </c>
    </row>
    <row r="50" spans="1:16" ht="15" thickBot="1">
      <c r="A50" s="40">
        <v>1043</v>
      </c>
      <c r="B50" s="48"/>
      <c r="C50" s="651">
        <f t="shared" si="11"/>
        <v>0</v>
      </c>
      <c r="D50" s="20">
        <v>6.33</v>
      </c>
      <c r="E50" s="177">
        <v>1018</v>
      </c>
      <c r="F50" s="178"/>
      <c r="G50" s="651">
        <f t="shared" si="9"/>
        <v>0</v>
      </c>
      <c r="H50" s="20">
        <v>6.33</v>
      </c>
      <c r="I50" s="1487" t="s">
        <v>306</v>
      </c>
      <c r="J50" s="1488"/>
      <c r="K50" s="1488"/>
      <c r="L50" s="1489"/>
      <c r="M50" s="26">
        <v>4</v>
      </c>
      <c r="N50" s="88"/>
      <c r="O50" s="685">
        <f t="shared" si="12"/>
        <v>0</v>
      </c>
      <c r="P50" s="20">
        <v>6.33</v>
      </c>
    </row>
    <row r="51" spans="1:16" ht="15" thickBot="1">
      <c r="A51" s="40">
        <v>1044</v>
      </c>
      <c r="B51" s="48"/>
      <c r="C51" s="651">
        <f t="shared" si="11"/>
        <v>0</v>
      </c>
      <c r="D51" s="20">
        <v>6.33</v>
      </c>
      <c r="E51" s="177">
        <v>1019</v>
      </c>
      <c r="F51" s="107"/>
      <c r="G51" s="651">
        <f t="shared" si="9"/>
        <v>0</v>
      </c>
      <c r="H51" s="20">
        <v>6.33</v>
      </c>
      <c r="I51" s="70" t="s">
        <v>114</v>
      </c>
      <c r="J51" s="62"/>
      <c r="K51" s="685">
        <f>J51*L51</f>
        <v>0</v>
      </c>
      <c r="L51" s="64">
        <f>L38</f>
        <v>6.33</v>
      </c>
      <c r="M51" s="26">
        <v>5</v>
      </c>
      <c r="N51" s="88"/>
      <c r="O51" s="685">
        <f t="shared" si="12"/>
        <v>0</v>
      </c>
      <c r="P51" s="20">
        <v>6.33</v>
      </c>
    </row>
    <row r="52" spans="1:16" ht="15" thickBot="1">
      <c r="A52" s="40">
        <v>1045</v>
      </c>
      <c r="B52" s="48"/>
      <c r="C52" s="651">
        <f t="shared" si="11"/>
        <v>0</v>
      </c>
      <c r="D52" s="20">
        <v>6.33</v>
      </c>
      <c r="E52" s="177">
        <v>1020</v>
      </c>
      <c r="F52" s="98"/>
      <c r="G52" s="651">
        <f t="shared" si="9"/>
        <v>0</v>
      </c>
      <c r="H52" s="20">
        <v>6.33</v>
      </c>
      <c r="I52" s="71" t="s">
        <v>115</v>
      </c>
      <c r="J52" s="48"/>
      <c r="K52" s="685">
        <f t="shared" ref="K52:K54" si="13">J52*L52</f>
        <v>0</v>
      </c>
      <c r="L52" s="20">
        <f>L39</f>
        <v>6.33</v>
      </c>
      <c r="M52" s="26">
        <v>6</v>
      </c>
      <c r="N52" s="48"/>
      <c r="O52" s="685">
        <f t="shared" si="12"/>
        <v>0</v>
      </c>
      <c r="P52" s="20">
        <v>6.33</v>
      </c>
    </row>
    <row r="53" spans="1:16" ht="15" thickBot="1">
      <c r="A53" s="40">
        <v>1046</v>
      </c>
      <c r="B53" s="48"/>
      <c r="C53" s="651">
        <f t="shared" si="11"/>
        <v>0</v>
      </c>
      <c r="D53" s="20">
        <v>6.33</v>
      </c>
      <c r="E53" s="177">
        <v>1021</v>
      </c>
      <c r="F53" s="98"/>
      <c r="G53" s="651">
        <f t="shared" si="9"/>
        <v>0</v>
      </c>
      <c r="H53" s="20">
        <v>6.33</v>
      </c>
      <c r="I53" s="71" t="s">
        <v>116</v>
      </c>
      <c r="J53" s="48"/>
      <c r="K53" s="685">
        <f t="shared" si="13"/>
        <v>0</v>
      </c>
      <c r="L53" s="20">
        <f>L40</f>
        <v>6.33</v>
      </c>
      <c r="M53" s="26">
        <v>7</v>
      </c>
      <c r="N53" s="48"/>
      <c r="O53" s="685">
        <f t="shared" si="12"/>
        <v>0</v>
      </c>
      <c r="P53" s="20">
        <v>6.33</v>
      </c>
    </row>
    <row r="54" spans="1:16" ht="15" thickBot="1">
      <c r="A54" s="40">
        <v>1047</v>
      </c>
      <c r="B54" s="48"/>
      <c r="C54" s="651">
        <f t="shared" si="11"/>
        <v>0</v>
      </c>
      <c r="D54" s="20">
        <v>6.33</v>
      </c>
      <c r="E54" s="177">
        <v>1022</v>
      </c>
      <c r="F54" s="98"/>
      <c r="G54" s="651">
        <f t="shared" si="9"/>
        <v>0</v>
      </c>
      <c r="H54" s="20">
        <v>6.33</v>
      </c>
      <c r="I54" s="72" t="s">
        <v>117</v>
      </c>
      <c r="J54" s="37"/>
      <c r="K54" s="685">
        <f t="shared" si="13"/>
        <v>0</v>
      </c>
      <c r="L54" s="38">
        <f>L41</f>
        <v>6.33</v>
      </c>
      <c r="M54" s="26">
        <v>8</v>
      </c>
      <c r="N54" s="48"/>
      <c r="O54" s="685">
        <f t="shared" si="12"/>
        <v>0</v>
      </c>
      <c r="P54" s="20">
        <v>6.33</v>
      </c>
    </row>
    <row r="55" spans="1:16" ht="15" thickBot="1">
      <c r="A55" s="40">
        <v>1048</v>
      </c>
      <c r="B55" s="48"/>
      <c r="C55" s="651">
        <f t="shared" si="11"/>
        <v>0</v>
      </c>
      <c r="D55" s="20">
        <v>6.33</v>
      </c>
      <c r="E55" s="177">
        <v>1023</v>
      </c>
      <c r="F55" s="98"/>
      <c r="G55" s="651">
        <f t="shared" si="9"/>
        <v>0</v>
      </c>
      <c r="H55" s="20">
        <v>6.33</v>
      </c>
      <c r="I55" s="11" t="s">
        <v>10</v>
      </c>
      <c r="J55" s="185" t="s">
        <v>99</v>
      </c>
      <c r="K55" s="1128">
        <f>SUM(K38:K49)+SUM(K51:K54)</f>
        <v>0</v>
      </c>
      <c r="L55" s="691">
        <f>K55</f>
        <v>0</v>
      </c>
      <c r="M55" s="26">
        <v>9</v>
      </c>
      <c r="N55" s="48"/>
      <c r="O55" s="685">
        <f t="shared" si="12"/>
        <v>0</v>
      </c>
      <c r="P55" s="20">
        <v>6.33</v>
      </c>
    </row>
    <row r="56" spans="1:16" ht="16.2" thickBot="1">
      <c r="A56" s="40">
        <v>1049</v>
      </c>
      <c r="B56" s="48"/>
      <c r="C56" s="651">
        <f t="shared" si="11"/>
        <v>0</v>
      </c>
      <c r="D56" s="20">
        <v>6.33</v>
      </c>
      <c r="E56" s="177">
        <v>1024</v>
      </c>
      <c r="F56" s="98"/>
      <c r="G56" s="651">
        <f t="shared" si="9"/>
        <v>0</v>
      </c>
      <c r="H56" s="20">
        <v>6.33</v>
      </c>
      <c r="I56" s="1718" t="s">
        <v>385</v>
      </c>
      <c r="J56" s="1719"/>
      <c r="K56" s="1719"/>
      <c r="L56" s="1720"/>
      <c r="M56" s="84">
        <v>10</v>
      </c>
      <c r="N56" s="37"/>
      <c r="O56" s="685">
        <f t="shared" si="12"/>
        <v>0</v>
      </c>
      <c r="P56" s="20">
        <v>6.33</v>
      </c>
    </row>
    <row r="57" spans="1:16" ht="16.2" thickBot="1">
      <c r="A57" s="40">
        <v>1050</v>
      </c>
      <c r="B57" s="48"/>
      <c r="C57" s="651">
        <f t="shared" si="11"/>
        <v>0</v>
      </c>
      <c r="D57" s="20">
        <v>6.33</v>
      </c>
      <c r="E57" s="177" t="s">
        <v>206</v>
      </c>
      <c r="F57" s="179"/>
      <c r="G57" s="651">
        <f t="shared" si="9"/>
        <v>0</v>
      </c>
      <c r="H57" s="20">
        <v>6.33</v>
      </c>
      <c r="I57" s="3" t="s">
        <v>386</v>
      </c>
      <c r="J57" s="192"/>
      <c r="K57" s="1129">
        <f>J57*L57</f>
        <v>0</v>
      </c>
      <c r="L57" s="77">
        <v>6.33</v>
      </c>
      <c r="M57" s="747" t="s">
        <v>147</v>
      </c>
      <c r="N57" s="748"/>
      <c r="O57" s="748"/>
      <c r="P57" s="749"/>
    </row>
    <row r="58" spans="1:16" ht="16.2" thickBot="1">
      <c r="A58" s="40">
        <v>1051</v>
      </c>
      <c r="B58" s="48"/>
      <c r="C58" s="651">
        <f t="shared" si="11"/>
        <v>0</v>
      </c>
      <c r="D58" s="20">
        <v>6.33</v>
      </c>
      <c r="E58" s="177" t="s">
        <v>207</v>
      </c>
      <c r="F58" s="178"/>
      <c r="G58" s="651">
        <f t="shared" si="9"/>
        <v>0</v>
      </c>
      <c r="H58" s="20">
        <v>6.33</v>
      </c>
      <c r="I58" s="26" t="s">
        <v>387</v>
      </c>
      <c r="J58" s="193"/>
      <c r="K58" s="1129">
        <f t="shared" ref="K58:K61" si="14">J58*L58</f>
        <v>0</v>
      </c>
      <c r="L58" s="20">
        <v>6.33</v>
      </c>
      <c r="M58" s="198" t="s">
        <v>192</v>
      </c>
      <c r="N58" s="41"/>
      <c r="O58" s="672">
        <f>N58*P58</f>
        <v>0</v>
      </c>
      <c r="P58" s="45">
        <v>6.33</v>
      </c>
    </row>
    <row r="59" spans="1:16" ht="16.2" thickBot="1">
      <c r="A59" s="40">
        <v>1052</v>
      </c>
      <c r="B59" s="48"/>
      <c r="C59" s="651">
        <f t="shared" si="11"/>
        <v>0</v>
      </c>
      <c r="D59" s="20">
        <v>6.33</v>
      </c>
      <c r="E59" s="177" t="s">
        <v>208</v>
      </c>
      <c r="F59" s="98"/>
      <c r="G59" s="651">
        <f t="shared" si="9"/>
        <v>0</v>
      </c>
      <c r="H59" s="20">
        <v>6.33</v>
      </c>
      <c r="I59" s="26" t="s">
        <v>388</v>
      </c>
      <c r="J59" s="193"/>
      <c r="K59" s="1129">
        <f t="shared" si="14"/>
        <v>0</v>
      </c>
      <c r="L59" s="20">
        <v>6.33</v>
      </c>
      <c r="M59" s="172" t="s">
        <v>193</v>
      </c>
      <c r="N59" s="48"/>
      <c r="O59" s="672">
        <f>N59*P59</f>
        <v>0</v>
      </c>
      <c r="P59" s="20">
        <v>6.33</v>
      </c>
    </row>
    <row r="60" spans="1:16" ht="15" customHeight="1" thickBot="1">
      <c r="A60" s="40">
        <v>1053</v>
      </c>
      <c r="B60" s="48"/>
      <c r="C60" s="651">
        <f t="shared" si="11"/>
        <v>0</v>
      </c>
      <c r="D60" s="20">
        <v>6.33</v>
      </c>
      <c r="E60" s="177" t="s">
        <v>209</v>
      </c>
      <c r="F60" s="98"/>
      <c r="G60" s="651">
        <f t="shared" si="9"/>
        <v>0</v>
      </c>
      <c r="H60" s="20">
        <v>6.33</v>
      </c>
      <c r="I60" s="26" t="s">
        <v>389</v>
      </c>
      <c r="J60" s="193"/>
      <c r="K60" s="1129">
        <f t="shared" si="14"/>
        <v>0</v>
      </c>
      <c r="L60" s="20">
        <v>6.33</v>
      </c>
      <c r="M60" s="209" t="s">
        <v>10</v>
      </c>
      <c r="N60" s="210">
        <f>SUM(N58:N59)+SUM(N47:N56)</f>
        <v>0</v>
      </c>
      <c r="O60" s="210">
        <f>SUM(O58:O59)+SUM(O47:O56)</f>
        <v>0</v>
      </c>
      <c r="P60" s="695">
        <f>O60</f>
        <v>0</v>
      </c>
    </row>
    <row r="61" spans="1:16" ht="16.2" thickBot="1">
      <c r="A61" s="40">
        <v>1054</v>
      </c>
      <c r="B61" s="48"/>
      <c r="C61" s="651">
        <f t="shared" si="11"/>
        <v>0</v>
      </c>
      <c r="D61" s="20">
        <v>6.33</v>
      </c>
      <c r="E61" s="180" t="s">
        <v>19</v>
      </c>
      <c r="F61" s="98"/>
      <c r="G61" s="651">
        <f t="shared" si="9"/>
        <v>0</v>
      </c>
      <c r="H61" s="20">
        <v>6.33</v>
      </c>
      <c r="I61" s="84" t="s">
        <v>390</v>
      </c>
      <c r="J61" s="194"/>
      <c r="K61" s="1129">
        <f t="shared" si="14"/>
        <v>0</v>
      </c>
      <c r="L61" s="20">
        <v>6.33</v>
      </c>
      <c r="M61" s="610"/>
      <c r="N61" s="611"/>
      <c r="O61" s="692"/>
      <c r="P61" s="612"/>
    </row>
    <row r="62" spans="1:16" ht="15" thickBot="1">
      <c r="A62" s="40">
        <v>1055</v>
      </c>
      <c r="B62" s="48"/>
      <c r="C62" s="651">
        <f t="shared" si="11"/>
        <v>0</v>
      </c>
      <c r="D62" s="20">
        <v>6.33</v>
      </c>
      <c r="E62" s="180" t="s">
        <v>20</v>
      </c>
      <c r="F62" s="98"/>
      <c r="G62" s="651">
        <f t="shared" si="9"/>
        <v>0</v>
      </c>
      <c r="H62" s="20">
        <v>6.33</v>
      </c>
      <c r="I62" s="11" t="s">
        <v>10</v>
      </c>
      <c r="J62" s="32"/>
      <c r="K62" s="648">
        <f>SUM(K57:K61)</f>
        <v>0</v>
      </c>
      <c r="L62" s="691">
        <f>K62</f>
        <v>0</v>
      </c>
      <c r="M62" s="1735" t="s">
        <v>426</v>
      </c>
      <c r="N62" s="1736"/>
      <c r="O62" s="1736"/>
      <c r="P62" s="1737"/>
    </row>
    <row r="63" spans="1:16" ht="15" customHeight="1" thickBot="1">
      <c r="A63" s="40">
        <v>1056</v>
      </c>
      <c r="B63" s="48"/>
      <c r="C63" s="651">
        <f t="shared" si="11"/>
        <v>0</v>
      </c>
      <c r="D63" s="20">
        <v>6.33</v>
      </c>
      <c r="E63" s="180" t="s">
        <v>21</v>
      </c>
      <c r="F63" s="98"/>
      <c r="G63" s="651">
        <f t="shared" si="9"/>
        <v>0</v>
      </c>
      <c r="H63" s="20">
        <v>6.33</v>
      </c>
      <c r="I63" s="186"/>
      <c r="J63" s="189"/>
      <c r="K63" s="679"/>
      <c r="L63" s="45"/>
      <c r="M63" s="1738"/>
      <c r="N63" s="1736"/>
      <c r="O63" s="1736"/>
      <c r="P63" s="1737"/>
    </row>
    <row r="64" spans="1:16">
      <c r="A64" s="40">
        <v>1057</v>
      </c>
      <c r="B64" s="48"/>
      <c r="C64" s="651">
        <f t="shared" si="11"/>
        <v>0</v>
      </c>
      <c r="D64" s="20">
        <v>6.33</v>
      </c>
      <c r="E64" s="180" t="s">
        <v>171</v>
      </c>
      <c r="F64" s="98"/>
      <c r="G64" s="651">
        <f t="shared" si="9"/>
        <v>0</v>
      </c>
      <c r="H64" s="20">
        <v>6.33</v>
      </c>
      <c r="I64" s="1742" t="s">
        <v>391</v>
      </c>
      <c r="J64" s="1743"/>
      <c r="K64" s="1743"/>
      <c r="L64" s="1744"/>
      <c r="M64" s="1738"/>
      <c r="N64" s="1736"/>
      <c r="O64" s="1736"/>
      <c r="P64" s="1737"/>
    </row>
    <row r="65" spans="1:16">
      <c r="A65" s="40">
        <v>1058</v>
      </c>
      <c r="B65" s="48"/>
      <c r="C65" s="651">
        <f t="shared" si="11"/>
        <v>0</v>
      </c>
      <c r="D65" s="20">
        <v>6.33</v>
      </c>
      <c r="E65" s="180" t="s">
        <v>66</v>
      </c>
      <c r="F65" s="98"/>
      <c r="G65" s="651">
        <f t="shared" si="9"/>
        <v>0</v>
      </c>
      <c r="H65" s="20">
        <v>6.33</v>
      </c>
      <c r="I65" s="1745"/>
      <c r="J65" s="1746"/>
      <c r="K65" s="1746"/>
      <c r="L65" s="1747"/>
      <c r="M65" s="1738"/>
      <c r="N65" s="1736"/>
      <c r="O65" s="1736"/>
      <c r="P65" s="1737"/>
    </row>
    <row r="66" spans="1:16">
      <c r="A66" s="40">
        <v>1059</v>
      </c>
      <c r="B66" s="48"/>
      <c r="C66" s="651">
        <f t="shared" si="11"/>
        <v>0</v>
      </c>
      <c r="D66" s="20">
        <v>6.33</v>
      </c>
      <c r="E66" s="180" t="s">
        <v>67</v>
      </c>
      <c r="F66" s="98"/>
      <c r="G66" s="651">
        <f t="shared" si="9"/>
        <v>0</v>
      </c>
      <c r="H66" s="20">
        <v>6.33</v>
      </c>
      <c r="I66" s="1745"/>
      <c r="J66" s="1746"/>
      <c r="K66" s="1746"/>
      <c r="L66" s="1747"/>
      <c r="M66" s="1738"/>
      <c r="N66" s="1736"/>
      <c r="O66" s="1736"/>
      <c r="P66" s="1737"/>
    </row>
    <row r="67" spans="1:16" ht="15" thickBot="1">
      <c r="A67" s="36">
        <v>1060</v>
      </c>
      <c r="B67" s="37"/>
      <c r="C67" s="651">
        <f t="shared" si="11"/>
        <v>0</v>
      </c>
      <c r="D67" s="20">
        <v>6.33</v>
      </c>
      <c r="E67" s="218" t="s">
        <v>68</v>
      </c>
      <c r="F67" s="184"/>
      <c r="G67" s="651">
        <f t="shared" si="9"/>
        <v>0</v>
      </c>
      <c r="H67" s="20">
        <v>6.33</v>
      </c>
      <c r="I67" s="1745"/>
      <c r="J67" s="1746"/>
      <c r="K67" s="1746"/>
      <c r="L67" s="1747"/>
      <c r="M67" s="1738"/>
      <c r="N67" s="1736"/>
      <c r="O67" s="1736"/>
      <c r="P67" s="1737"/>
    </row>
    <row r="68" spans="1:16" ht="15" thickBot="1">
      <c r="A68" s="28" t="s">
        <v>10</v>
      </c>
      <c r="B68" s="115">
        <f>SUM(B8:B67)</f>
        <v>0</v>
      </c>
      <c r="C68" s="115">
        <f>SUM(C8:C67)</f>
        <v>0</v>
      </c>
      <c r="D68" s="650">
        <f>C68</f>
        <v>0</v>
      </c>
      <c r="E68" s="28" t="s">
        <v>10</v>
      </c>
      <c r="F68" s="115">
        <f>SUM(F34:F67)</f>
        <v>0</v>
      </c>
      <c r="G68" s="115">
        <f>SUM(G34:G67)</f>
        <v>0</v>
      </c>
      <c r="H68" s="650">
        <f>G68</f>
        <v>0</v>
      </c>
      <c r="I68" s="1748"/>
      <c r="J68" s="1749"/>
      <c r="K68" s="1749"/>
      <c r="L68" s="1750"/>
      <c r="M68" s="1739"/>
      <c r="N68" s="1740"/>
      <c r="O68" s="1740"/>
      <c r="P68" s="1741"/>
    </row>
    <row r="69" spans="1:16" ht="15" thickBot="1">
      <c r="A69" s="1484"/>
      <c r="B69" s="1420"/>
      <c r="C69" s="1420"/>
      <c r="D69" s="1420"/>
      <c r="E69" s="1420"/>
      <c r="F69" s="1420"/>
      <c r="G69" s="1420"/>
      <c r="H69" s="1420"/>
      <c r="I69" s="1420"/>
      <c r="J69" s="1420"/>
      <c r="K69" s="1420"/>
      <c r="L69" s="1420"/>
      <c r="M69" s="1420"/>
      <c r="N69" s="1420"/>
      <c r="O69" s="1420"/>
      <c r="P69" s="1414"/>
    </row>
    <row r="70" spans="1:16" ht="15" thickBot="1">
      <c r="A70" s="21" t="s">
        <v>11</v>
      </c>
      <c r="B70" s="22">
        <f>B68</f>
        <v>0</v>
      </c>
      <c r="C70" s="22">
        <f>C68</f>
        <v>0</v>
      </c>
      <c r="D70" s="660">
        <f>C70</f>
        <v>0</v>
      </c>
      <c r="E70" s="21" t="s">
        <v>11</v>
      </c>
      <c r="F70" s="22">
        <f>F68+F31</f>
        <v>0</v>
      </c>
      <c r="G70" s="22">
        <f>G68+G31</f>
        <v>0</v>
      </c>
      <c r="H70" s="660">
        <f>G70</f>
        <v>0</v>
      </c>
      <c r="I70" s="21" t="s">
        <v>11</v>
      </c>
      <c r="J70" s="22">
        <f>J62+J34+J14</f>
        <v>0</v>
      </c>
      <c r="K70" s="22">
        <f>K62+K55+K34+K14</f>
        <v>0</v>
      </c>
      <c r="L70" s="660">
        <f>K70</f>
        <v>0</v>
      </c>
      <c r="M70" s="21" t="s">
        <v>11</v>
      </c>
      <c r="N70" s="23">
        <f>N60+N43+N25</f>
        <v>0</v>
      </c>
      <c r="O70" s="23">
        <f>O60+O43+O25</f>
        <v>0</v>
      </c>
      <c r="P70" s="652">
        <f>O70</f>
        <v>0</v>
      </c>
    </row>
    <row r="71" spans="1:16" ht="16.2" thickBot="1">
      <c r="A71" s="1465" t="s">
        <v>424</v>
      </c>
      <c r="B71" s="1467" t="s">
        <v>13</v>
      </c>
      <c r="C71" s="1468"/>
      <c r="D71" s="1658"/>
      <c r="E71" s="1658"/>
      <c r="F71" s="1658"/>
      <c r="G71" s="1658"/>
      <c r="H71" s="1658"/>
      <c r="I71" s="1658"/>
      <c r="J71" s="1658"/>
      <c r="K71" s="1658"/>
      <c r="L71" s="1659"/>
      <c r="M71" s="616" t="s">
        <v>14</v>
      </c>
      <c r="N71" s="1710">
        <f>B70+F70+J70+N70</f>
        <v>0</v>
      </c>
      <c r="O71" s="1710"/>
      <c r="P71" s="1711"/>
    </row>
    <row r="72" spans="1:16" ht="16.2" thickBot="1">
      <c r="A72" s="1466"/>
      <c r="B72" s="1470" t="s">
        <v>15</v>
      </c>
      <c r="C72" s="1471"/>
      <c r="D72" s="1471"/>
      <c r="E72" s="1472"/>
      <c r="F72" s="1473" t="s">
        <v>1165</v>
      </c>
      <c r="G72" s="1474"/>
      <c r="H72" s="1614"/>
      <c r="I72" s="1615"/>
      <c r="J72" s="725"/>
      <c r="K72" s="725"/>
      <c r="L72" s="141"/>
      <c r="M72" s="779" t="s">
        <v>16</v>
      </c>
      <c r="N72" s="1568">
        <f>D70+H70+L70+P70</f>
        <v>0</v>
      </c>
      <c r="O72" s="1569"/>
      <c r="P72" s="1570"/>
    </row>
    <row r="75" spans="1:16">
      <c r="B75" s="128"/>
      <c r="C75" s="128"/>
      <c r="D75" s="128"/>
      <c r="E75" s="128"/>
      <c r="F75" s="128"/>
      <c r="G75" s="128"/>
      <c r="H75" s="128"/>
      <c r="I75" s="128"/>
      <c r="J75" s="128"/>
      <c r="K75" s="128"/>
    </row>
    <row r="76" spans="1:16">
      <c r="B76" s="129"/>
      <c r="C76" s="129"/>
      <c r="D76" s="129"/>
      <c r="E76" s="128"/>
      <c r="F76" s="128"/>
      <c r="G76" s="128"/>
      <c r="H76" s="128"/>
      <c r="I76" s="129"/>
      <c r="J76" s="128"/>
      <c r="K76" s="128"/>
    </row>
  </sheetData>
  <sheetProtection algorithmName="SHA-512" hashValue="DQ8WJjbAN8ubXLfXlv3wrrdsCVjLryyiBut8Y++q+V6f5FpykjaeybBncILQSEQBJV/p08Y6nbGDMk6Lc4bHzA==" saltValue="WqvT10zDdW59ler5VMKEJQ==" spinCount="100000" sheet="1" objects="1" scenarios="1"/>
  <mergeCells count="29">
    <mergeCell ref="M62:P68"/>
    <mergeCell ref="I64:L68"/>
    <mergeCell ref="A71:A72"/>
    <mergeCell ref="B71:L71"/>
    <mergeCell ref="N71:P71"/>
    <mergeCell ref="B72:E72"/>
    <mergeCell ref="F72:I72"/>
    <mergeCell ref="N72:P72"/>
    <mergeCell ref="B1:H1"/>
    <mergeCell ref="J1:L1"/>
    <mergeCell ref="M1:P2"/>
    <mergeCell ref="B2:H2"/>
    <mergeCell ref="J2:L2"/>
    <mergeCell ref="A3:P3"/>
    <mergeCell ref="A69:P69"/>
    <mergeCell ref="I50:L50"/>
    <mergeCell ref="I56:L56"/>
    <mergeCell ref="I35:L35"/>
    <mergeCell ref="I36:L36"/>
    <mergeCell ref="I37:L37"/>
    <mergeCell ref="I29:L29"/>
    <mergeCell ref="A5:H5"/>
    <mergeCell ref="A6:H6"/>
    <mergeCell ref="I15:L15"/>
    <mergeCell ref="I16:L16"/>
    <mergeCell ref="M26:P26"/>
    <mergeCell ref="M27:P27"/>
    <mergeCell ref="M28:P28"/>
    <mergeCell ref="M29:P29"/>
  </mergeCells>
  <pageMargins left="0" right="0" top="0" bottom="0" header="0" footer="0"/>
  <pageSetup paperSize="313" scale="7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5"/>
  <sheetViews>
    <sheetView view="pageLayout" topLeftCell="A37" zoomScaleNormal="110" workbookViewId="0"/>
  </sheetViews>
  <sheetFormatPr defaultColWidth="9.109375" defaultRowHeight="14.4"/>
  <cols>
    <col min="1" max="1" width="16.6640625" style="6" customWidth="1"/>
    <col min="2" max="2" width="7.6640625" style="6" customWidth="1"/>
    <col min="3" max="3" width="7.6640625" style="6" hidden="1" customWidth="1"/>
    <col min="4" max="4" width="9.88671875" style="6" customWidth="1"/>
    <col min="5" max="5" width="16.6640625" style="6" customWidth="1"/>
    <col min="6" max="6" width="7.6640625" style="6" customWidth="1"/>
    <col min="7" max="7" width="7.6640625" style="6" hidden="1" customWidth="1"/>
    <col min="8" max="8" width="9.88671875" style="6" customWidth="1"/>
    <col min="9" max="9" width="16.6640625" style="6" customWidth="1"/>
    <col min="10" max="10" width="7.6640625" style="6" customWidth="1"/>
    <col min="11" max="11" width="7.6640625" style="6" hidden="1" customWidth="1"/>
    <col min="12" max="12" width="9.88671875" style="6" customWidth="1"/>
    <col min="13" max="13" width="16.6640625" style="6" customWidth="1"/>
    <col min="14" max="14" width="7.6640625" style="6" customWidth="1"/>
    <col min="15" max="15" width="7.6640625" style="6" hidden="1" customWidth="1"/>
    <col min="16" max="16" width="9.88671875" style="6" customWidth="1"/>
    <col min="17" max="16384" width="9.109375" style="6"/>
  </cols>
  <sheetData>
    <row r="1" spans="1:16" ht="19.5" customHeight="1">
      <c r="A1" s="833" t="s">
        <v>0</v>
      </c>
      <c r="B1" s="1499"/>
      <c r="C1" s="1499"/>
      <c r="D1" s="1499"/>
      <c r="E1" s="1499"/>
      <c r="F1" s="1499"/>
      <c r="G1" s="1499"/>
      <c r="H1" s="1499"/>
      <c r="I1" s="837" t="s">
        <v>1</v>
      </c>
      <c r="J1" s="1500"/>
      <c r="K1" s="1501"/>
      <c r="L1" s="1502"/>
      <c r="M1" s="1503">
        <v>6672</v>
      </c>
      <c r="N1" s="1504"/>
      <c r="O1" s="1504"/>
      <c r="P1" s="1505"/>
    </row>
    <row r="2" spans="1:16" ht="15.75" customHeight="1" thickBot="1">
      <c r="A2" s="834" t="s">
        <v>2</v>
      </c>
      <c r="B2" s="1509"/>
      <c r="C2" s="1509"/>
      <c r="D2" s="1509"/>
      <c r="E2" s="1509"/>
      <c r="F2" s="1509"/>
      <c r="G2" s="1509"/>
      <c r="H2" s="1509"/>
      <c r="I2" s="836" t="s">
        <v>3</v>
      </c>
      <c r="J2" s="1510"/>
      <c r="K2" s="1511"/>
      <c r="L2" s="1512"/>
      <c r="M2" s="1506"/>
      <c r="N2" s="1507"/>
      <c r="O2" s="1507"/>
      <c r="P2" s="1508"/>
    </row>
    <row r="3" spans="1:16" ht="6" customHeight="1" thickBot="1">
      <c r="A3" s="1513"/>
      <c r="B3" s="1420"/>
      <c r="C3" s="1420"/>
      <c r="D3" s="1420"/>
      <c r="E3" s="1420"/>
      <c r="F3" s="1420"/>
      <c r="G3" s="1420"/>
      <c r="H3" s="1420"/>
      <c r="I3" s="1420"/>
      <c r="J3" s="1420"/>
      <c r="K3" s="1420"/>
      <c r="L3" s="1420"/>
      <c r="M3" s="1420"/>
      <c r="N3" s="1420"/>
      <c r="O3" s="1420"/>
      <c r="P3" s="1414"/>
    </row>
    <row r="4" spans="1:16" ht="15" thickBot="1">
      <c r="A4" s="21" t="s">
        <v>4</v>
      </c>
      <c r="B4" s="131" t="s">
        <v>5</v>
      </c>
      <c r="C4" s="571"/>
      <c r="D4" s="134" t="s">
        <v>6</v>
      </c>
      <c r="E4" s="170" t="s">
        <v>4</v>
      </c>
      <c r="F4" s="17" t="s">
        <v>5</v>
      </c>
      <c r="G4" s="565"/>
      <c r="H4" s="130" t="s">
        <v>6</v>
      </c>
      <c r="I4" s="27" t="s">
        <v>4</v>
      </c>
      <c r="J4" s="17" t="s">
        <v>5</v>
      </c>
      <c r="K4" s="565"/>
      <c r="L4" s="130" t="s">
        <v>6</v>
      </c>
      <c r="M4" s="21" t="s">
        <v>4</v>
      </c>
      <c r="N4" s="131" t="s">
        <v>5</v>
      </c>
      <c r="O4" s="571"/>
      <c r="P4" s="134" t="s">
        <v>6</v>
      </c>
    </row>
    <row r="5" spans="1:16" ht="15.6">
      <c r="A5" s="1600" t="s">
        <v>396</v>
      </c>
      <c r="B5" s="1601"/>
      <c r="C5" s="1601"/>
      <c r="D5" s="1602"/>
      <c r="E5" s="1625" t="s">
        <v>957</v>
      </c>
      <c r="F5" s="1626"/>
      <c r="G5" s="1626"/>
      <c r="H5" s="1626"/>
      <c r="I5" s="1626"/>
      <c r="J5" s="1626"/>
      <c r="K5" s="1626"/>
      <c r="L5" s="1627"/>
      <c r="M5" s="1577" t="s">
        <v>969</v>
      </c>
      <c r="N5" s="1578"/>
      <c r="O5" s="1726"/>
      <c r="P5" s="1727"/>
    </row>
    <row r="6" spans="1:16" ht="15" thickBot="1">
      <c r="A6" s="1606" t="s">
        <v>397</v>
      </c>
      <c r="B6" s="1607"/>
      <c r="C6" s="1607"/>
      <c r="D6" s="1608"/>
      <c r="E6" s="1751" t="s">
        <v>958</v>
      </c>
      <c r="F6" s="1752"/>
      <c r="G6" s="1752"/>
      <c r="H6" s="1752"/>
      <c r="I6" s="1752"/>
      <c r="J6" s="1752"/>
      <c r="K6" s="1752"/>
      <c r="L6" s="1753"/>
      <c r="M6" s="1582" t="s">
        <v>107</v>
      </c>
      <c r="N6" s="1583"/>
      <c r="O6" s="1583"/>
      <c r="P6" s="1584"/>
    </row>
    <row r="7" spans="1:16" ht="15" thickBot="1">
      <c r="A7" s="1609" t="s">
        <v>398</v>
      </c>
      <c r="B7" s="1610"/>
      <c r="C7" s="1610"/>
      <c r="D7" s="1611"/>
      <c r="E7" s="595" t="s">
        <v>405</v>
      </c>
      <c r="F7" s="596"/>
      <c r="G7" s="596"/>
      <c r="H7" s="597"/>
      <c r="I7" s="750" t="s">
        <v>406</v>
      </c>
      <c r="J7" s="751"/>
      <c r="K7" s="751"/>
      <c r="L7" s="752"/>
      <c r="M7" s="31">
        <v>97</v>
      </c>
      <c r="N7" s="41"/>
      <c r="O7" s="672">
        <f>N7*P7</f>
        <v>0</v>
      </c>
      <c r="P7" s="45">
        <v>6.33</v>
      </c>
    </row>
    <row r="8" spans="1:16" ht="15" thickBot="1">
      <c r="A8" s="44">
        <v>1</v>
      </c>
      <c r="B8" s="41"/>
      <c r="C8" s="672">
        <f>B8*D8</f>
        <v>0</v>
      </c>
      <c r="D8" s="45">
        <v>6.33</v>
      </c>
      <c r="E8" s="759" t="s">
        <v>407</v>
      </c>
      <c r="F8" s="760"/>
      <c r="G8" s="760"/>
      <c r="H8" s="761"/>
      <c r="I8" s="759" t="s">
        <v>407</v>
      </c>
      <c r="J8" s="760"/>
      <c r="K8" s="760"/>
      <c r="L8" s="761"/>
      <c r="M8" s="31">
        <v>98</v>
      </c>
      <c r="N8" s="41"/>
      <c r="O8" s="672">
        <f>N8*P8</f>
        <v>0</v>
      </c>
      <c r="P8" s="45">
        <v>6.33</v>
      </c>
    </row>
    <row r="9" spans="1:16">
      <c r="A9" s="26">
        <v>2</v>
      </c>
      <c r="B9" s="195"/>
      <c r="C9" s="672">
        <f t="shared" ref="C9:C13" si="0">B9*D9</f>
        <v>0</v>
      </c>
      <c r="D9" s="20">
        <v>6.33</v>
      </c>
      <c r="E9" s="44" t="s">
        <v>408</v>
      </c>
      <c r="F9" s="567"/>
      <c r="G9" s="672">
        <f>F9*H9</f>
        <v>0</v>
      </c>
      <c r="H9" s="45">
        <v>6.33</v>
      </c>
      <c r="I9" s="44" t="s">
        <v>408</v>
      </c>
      <c r="J9" s="567"/>
      <c r="K9" s="672">
        <f>J9*L9</f>
        <v>0</v>
      </c>
      <c r="L9" s="45">
        <v>6.33</v>
      </c>
      <c r="M9" s="40">
        <v>99</v>
      </c>
      <c r="N9" s="48"/>
      <c r="O9" s="672">
        <f t="shared" ref="O9:O23" si="1">N9*P9</f>
        <v>0</v>
      </c>
      <c r="P9" s="45">
        <v>6.33</v>
      </c>
    </row>
    <row r="10" spans="1:16">
      <c r="A10" s="26">
        <v>3</v>
      </c>
      <c r="B10" s="48"/>
      <c r="C10" s="672">
        <f t="shared" si="0"/>
        <v>0</v>
      </c>
      <c r="D10" s="20">
        <v>6.33</v>
      </c>
      <c r="E10" s="26" t="s">
        <v>409</v>
      </c>
      <c r="F10" s="78"/>
      <c r="G10" s="672">
        <f t="shared" ref="G10:G20" si="2">F10*H10</f>
        <v>0</v>
      </c>
      <c r="H10" s="20">
        <v>6.33</v>
      </c>
      <c r="I10" s="26" t="s">
        <v>409</v>
      </c>
      <c r="J10" s="78"/>
      <c r="K10" s="672">
        <f t="shared" ref="K10:K20" si="3">J10*L10</f>
        <v>0</v>
      </c>
      <c r="L10" s="20">
        <v>6.33</v>
      </c>
      <c r="M10" s="40">
        <v>100</v>
      </c>
      <c r="N10" s="48"/>
      <c r="O10" s="672">
        <f t="shared" si="1"/>
        <v>0</v>
      </c>
      <c r="P10" s="45">
        <v>6.33</v>
      </c>
    </row>
    <row r="11" spans="1:16">
      <c r="A11" s="26">
        <v>4</v>
      </c>
      <c r="B11" s="48"/>
      <c r="C11" s="672">
        <f t="shared" si="0"/>
        <v>0</v>
      </c>
      <c r="D11" s="20">
        <v>6.33</v>
      </c>
      <c r="E11" s="26" t="s">
        <v>410</v>
      </c>
      <c r="F11" s="78"/>
      <c r="G11" s="672">
        <f t="shared" si="2"/>
        <v>0</v>
      </c>
      <c r="H11" s="20">
        <v>6.33</v>
      </c>
      <c r="I11" s="26" t="s">
        <v>410</v>
      </c>
      <c r="J11" s="78"/>
      <c r="K11" s="672">
        <f t="shared" si="3"/>
        <v>0</v>
      </c>
      <c r="L11" s="20">
        <v>6.33</v>
      </c>
      <c r="M11" s="40">
        <v>101</v>
      </c>
      <c r="N11" s="48"/>
      <c r="O11" s="672">
        <f t="shared" si="1"/>
        <v>0</v>
      </c>
      <c r="P11" s="45">
        <v>6.33</v>
      </c>
    </row>
    <row r="12" spans="1:16">
      <c r="A12" s="26">
        <v>5</v>
      </c>
      <c r="B12" s="48"/>
      <c r="C12" s="672">
        <f t="shared" si="0"/>
        <v>0</v>
      </c>
      <c r="D12" s="20">
        <v>6.33</v>
      </c>
      <c r="E12" s="26" t="s">
        <v>411</v>
      </c>
      <c r="F12" s="78"/>
      <c r="G12" s="672">
        <f t="shared" si="2"/>
        <v>0</v>
      </c>
      <c r="H12" s="20">
        <v>6.33</v>
      </c>
      <c r="I12" s="26" t="s">
        <v>411</v>
      </c>
      <c r="J12" s="78"/>
      <c r="K12" s="672">
        <f t="shared" si="3"/>
        <v>0</v>
      </c>
      <c r="L12" s="20">
        <v>6.33</v>
      </c>
      <c r="M12" s="40">
        <v>102</v>
      </c>
      <c r="N12" s="48"/>
      <c r="O12" s="672">
        <f t="shared" si="1"/>
        <v>0</v>
      </c>
      <c r="P12" s="45">
        <v>6.33</v>
      </c>
    </row>
    <row r="13" spans="1:16" ht="15" thickBot="1">
      <c r="A13" s="174">
        <v>6</v>
      </c>
      <c r="B13" s="49"/>
      <c r="C13" s="672">
        <f t="shared" si="0"/>
        <v>0</v>
      </c>
      <c r="D13" s="20">
        <v>6.33</v>
      </c>
      <c r="E13" s="26" t="s">
        <v>412</v>
      </c>
      <c r="F13" s="78"/>
      <c r="G13" s="672">
        <f t="shared" si="2"/>
        <v>0</v>
      </c>
      <c r="H13" s="20">
        <v>6.33</v>
      </c>
      <c r="I13" s="26" t="s">
        <v>412</v>
      </c>
      <c r="J13" s="78"/>
      <c r="K13" s="672">
        <f t="shared" si="3"/>
        <v>0</v>
      </c>
      <c r="L13" s="20">
        <v>6.33</v>
      </c>
      <c r="M13" s="40">
        <v>103</v>
      </c>
      <c r="N13" s="48"/>
      <c r="O13" s="672">
        <f t="shared" si="1"/>
        <v>0</v>
      </c>
      <c r="P13" s="45">
        <v>6.33</v>
      </c>
    </row>
    <row r="14" spans="1:16" ht="15" thickBot="1">
      <c r="A14" s="1597" t="s">
        <v>399</v>
      </c>
      <c r="B14" s="1598"/>
      <c r="C14" s="1598"/>
      <c r="D14" s="1599"/>
      <c r="E14" s="26" t="s">
        <v>413</v>
      </c>
      <c r="F14" s="78"/>
      <c r="G14" s="672">
        <f t="shared" si="2"/>
        <v>0</v>
      </c>
      <c r="H14" s="20">
        <v>6.33</v>
      </c>
      <c r="I14" s="26" t="s">
        <v>413</v>
      </c>
      <c r="J14" s="78"/>
      <c r="K14" s="672">
        <f t="shared" si="3"/>
        <v>0</v>
      </c>
      <c r="L14" s="20">
        <v>6.33</v>
      </c>
      <c r="M14" s="40">
        <v>104</v>
      </c>
      <c r="N14" s="48"/>
      <c r="O14" s="672">
        <f t="shared" si="1"/>
        <v>0</v>
      </c>
      <c r="P14" s="45">
        <v>6.33</v>
      </c>
    </row>
    <row r="15" spans="1:16" ht="15" thickBot="1">
      <c r="A15" s="198" t="s">
        <v>400</v>
      </c>
      <c r="B15" s="41"/>
      <c r="C15" s="672">
        <f>B15*D15</f>
        <v>0</v>
      </c>
      <c r="D15" s="45">
        <v>6.33</v>
      </c>
      <c r="E15" s="26" t="s">
        <v>414</v>
      </c>
      <c r="F15" s="78"/>
      <c r="G15" s="672">
        <f t="shared" si="2"/>
        <v>0</v>
      </c>
      <c r="H15" s="20">
        <v>6.33</v>
      </c>
      <c r="I15" s="26" t="s">
        <v>414</v>
      </c>
      <c r="J15" s="78"/>
      <c r="K15" s="672">
        <f t="shared" si="3"/>
        <v>0</v>
      </c>
      <c r="L15" s="20">
        <v>6.33</v>
      </c>
      <c r="M15" s="40">
        <v>105</v>
      </c>
      <c r="N15" s="48"/>
      <c r="O15" s="672">
        <f t="shared" si="1"/>
        <v>0</v>
      </c>
      <c r="P15" s="45">
        <v>6.33</v>
      </c>
    </row>
    <row r="16" spans="1:16" ht="15" thickBot="1">
      <c r="A16" s="11" t="s">
        <v>10</v>
      </c>
      <c r="B16" s="32">
        <f>SUM(B8:B13)+B15</f>
        <v>0</v>
      </c>
      <c r="C16" s="32">
        <f>SUM(C8:C13)+C15</f>
        <v>0</v>
      </c>
      <c r="D16" s="650">
        <f>C16</f>
        <v>0</v>
      </c>
      <c r="E16" s="26" t="s">
        <v>415</v>
      </c>
      <c r="F16" s="78"/>
      <c r="G16" s="672">
        <f t="shared" si="2"/>
        <v>0</v>
      </c>
      <c r="H16" s="20">
        <v>6.33</v>
      </c>
      <c r="I16" s="26" t="s">
        <v>415</v>
      </c>
      <c r="J16" s="78"/>
      <c r="K16" s="672">
        <f t="shared" si="3"/>
        <v>0</v>
      </c>
      <c r="L16" s="20">
        <v>6.33</v>
      </c>
      <c r="M16" s="40">
        <v>106</v>
      </c>
      <c r="N16" s="48"/>
      <c r="O16" s="672">
        <f t="shared" si="1"/>
        <v>0</v>
      </c>
      <c r="P16" s="45">
        <v>6.33</v>
      </c>
    </row>
    <row r="17" spans="1:17">
      <c r="A17" s="1600" t="s">
        <v>964</v>
      </c>
      <c r="B17" s="1601"/>
      <c r="C17" s="1601"/>
      <c r="D17" s="1602"/>
      <c r="E17" s="26" t="s">
        <v>416</v>
      </c>
      <c r="F17" s="78"/>
      <c r="G17" s="672">
        <f t="shared" si="2"/>
        <v>0</v>
      </c>
      <c r="H17" s="20">
        <v>6.33</v>
      </c>
      <c r="I17" s="26" t="s">
        <v>416</v>
      </c>
      <c r="J17" s="78"/>
      <c r="K17" s="672">
        <f t="shared" si="3"/>
        <v>0</v>
      </c>
      <c r="L17" s="20">
        <v>6.33</v>
      </c>
      <c r="M17" s="40">
        <v>107</v>
      </c>
      <c r="N17" s="48"/>
      <c r="O17" s="672">
        <f t="shared" si="1"/>
        <v>0</v>
      </c>
      <c r="P17" s="45">
        <v>6.33</v>
      </c>
    </row>
    <row r="18" spans="1:17" ht="15" thickBot="1">
      <c r="A18" s="1628" t="s">
        <v>965</v>
      </c>
      <c r="B18" s="1629"/>
      <c r="C18" s="1629"/>
      <c r="D18" s="1630"/>
      <c r="E18" s="26" t="s">
        <v>417</v>
      </c>
      <c r="F18" s="78"/>
      <c r="G18" s="672">
        <f t="shared" si="2"/>
        <v>0</v>
      </c>
      <c r="H18" s="20">
        <v>6.33</v>
      </c>
      <c r="I18" s="26" t="s">
        <v>417</v>
      </c>
      <c r="J18" s="78"/>
      <c r="K18" s="672">
        <f t="shared" si="3"/>
        <v>0</v>
      </c>
      <c r="L18" s="20">
        <v>6.33</v>
      </c>
      <c r="M18" s="40">
        <v>108</v>
      </c>
      <c r="N18" s="48"/>
      <c r="O18" s="672">
        <f t="shared" si="1"/>
        <v>0</v>
      </c>
      <c r="P18" s="45">
        <v>6.33</v>
      </c>
    </row>
    <row r="19" spans="1:17" ht="15" thickBot="1">
      <c r="A19" s="713" t="s">
        <v>966</v>
      </c>
      <c r="B19" s="41"/>
      <c r="C19" s="672">
        <f>B19*D19</f>
        <v>0</v>
      </c>
      <c r="D19" s="45">
        <v>6.33</v>
      </c>
      <c r="E19" s="26" t="s">
        <v>418</v>
      </c>
      <c r="F19" s="78"/>
      <c r="G19" s="672">
        <f t="shared" si="2"/>
        <v>0</v>
      </c>
      <c r="H19" s="20">
        <v>6.33</v>
      </c>
      <c r="I19" s="26" t="s">
        <v>418</v>
      </c>
      <c r="J19" s="78"/>
      <c r="K19" s="672">
        <f t="shared" si="3"/>
        <v>0</v>
      </c>
      <c r="L19" s="20">
        <v>6.33</v>
      </c>
      <c r="M19" s="1487" t="s">
        <v>399</v>
      </c>
      <c r="N19" s="1488"/>
      <c r="O19" s="1488"/>
      <c r="P19" s="1489"/>
    </row>
    <row r="20" spans="1:17" ht="15" thickBot="1">
      <c r="A20" s="713" t="s">
        <v>967</v>
      </c>
      <c r="B20" s="41"/>
      <c r="C20" s="672">
        <f>B20*D20</f>
        <v>0</v>
      </c>
      <c r="D20" s="45">
        <v>6.33</v>
      </c>
      <c r="E20" s="26" t="s">
        <v>419</v>
      </c>
      <c r="F20" s="78"/>
      <c r="G20" s="672">
        <f t="shared" si="2"/>
        <v>0</v>
      </c>
      <c r="H20" s="20">
        <v>6.33</v>
      </c>
      <c r="I20" s="26" t="s">
        <v>419</v>
      </c>
      <c r="J20" s="78"/>
      <c r="K20" s="672">
        <f t="shared" si="3"/>
        <v>0</v>
      </c>
      <c r="L20" s="20">
        <v>6.33</v>
      </c>
      <c r="M20" s="71" t="s">
        <v>311</v>
      </c>
      <c r="N20" s="48"/>
      <c r="O20" s="672">
        <f t="shared" si="1"/>
        <v>0</v>
      </c>
      <c r="P20" s="20">
        <v>6.33</v>
      </c>
    </row>
    <row r="21" spans="1:17" ht="15" thickBot="1">
      <c r="A21" s="714" t="s">
        <v>968</v>
      </c>
      <c r="B21" s="195"/>
      <c r="C21" s="672">
        <f t="shared" ref="C21" si="4">B21*D21</f>
        <v>0</v>
      </c>
      <c r="D21" s="20">
        <v>6.33</v>
      </c>
      <c r="E21" s="209" t="s">
        <v>10</v>
      </c>
      <c r="F21" s="210">
        <f>SUM(F9:F20)</f>
        <v>0</v>
      </c>
      <c r="G21" s="210">
        <f>SUM(G9:G20)</f>
        <v>0</v>
      </c>
      <c r="H21" s="696">
        <f>G21</f>
        <v>0</v>
      </c>
      <c r="I21" s="11" t="s">
        <v>10</v>
      </c>
      <c r="J21" s="32">
        <f>SUM(J9:J20)</f>
        <v>0</v>
      </c>
      <c r="K21" s="32">
        <f>SUM(K9:K20)</f>
        <v>0</v>
      </c>
      <c r="L21" s="650">
        <f>K21</f>
        <v>0</v>
      </c>
      <c r="M21" s="71" t="s">
        <v>312</v>
      </c>
      <c r="N21" s="48"/>
      <c r="O21" s="672">
        <f t="shared" si="1"/>
        <v>0</v>
      </c>
      <c r="P21" s="20">
        <v>6.33</v>
      </c>
      <c r="Q21" s="145"/>
    </row>
    <row r="22" spans="1:17" ht="15" thickBot="1">
      <c r="A22" s="11" t="s">
        <v>10</v>
      </c>
      <c r="B22" s="32">
        <f>SUM(B14:B19)+B21</f>
        <v>0</v>
      </c>
      <c r="C22" s="32">
        <f>SUM(C14:C19)+C21</f>
        <v>0</v>
      </c>
      <c r="D22" s="650">
        <f>C22</f>
        <v>0</v>
      </c>
      <c r="E22" s="595" t="s">
        <v>420</v>
      </c>
      <c r="F22" s="596"/>
      <c r="G22" s="596"/>
      <c r="H22" s="597"/>
      <c r="I22" s="751" t="s">
        <v>421</v>
      </c>
      <c r="J22" s="751"/>
      <c r="K22" s="751"/>
      <c r="L22" s="752"/>
      <c r="M22" s="71" t="s">
        <v>313</v>
      </c>
      <c r="N22" s="48"/>
      <c r="O22" s="672">
        <f t="shared" si="1"/>
        <v>0</v>
      </c>
      <c r="P22" s="20">
        <v>6.33</v>
      </c>
    </row>
    <row r="23" spans="1:17" ht="15" thickBot="1">
      <c r="A23" s="1577" t="s">
        <v>401</v>
      </c>
      <c r="B23" s="1578"/>
      <c r="C23" s="1578"/>
      <c r="D23" s="1579"/>
      <c r="E23" s="759" t="s">
        <v>407</v>
      </c>
      <c r="F23" s="760"/>
      <c r="G23" s="760"/>
      <c r="H23" s="761"/>
      <c r="I23" s="760" t="s">
        <v>407</v>
      </c>
      <c r="J23" s="760"/>
      <c r="K23" s="760"/>
      <c r="L23" s="761"/>
      <c r="M23" s="71" t="s">
        <v>314</v>
      </c>
      <c r="N23" s="48"/>
      <c r="O23" s="672">
        <f t="shared" si="1"/>
        <v>0</v>
      </c>
      <c r="P23" s="20">
        <v>6.33</v>
      </c>
    </row>
    <row r="24" spans="1:17" ht="15" thickBot="1">
      <c r="A24" s="1534" t="s">
        <v>402</v>
      </c>
      <c r="B24" s="1535"/>
      <c r="C24" s="1535"/>
      <c r="D24" s="1536"/>
      <c r="E24" s="44" t="s">
        <v>408</v>
      </c>
      <c r="F24" s="567"/>
      <c r="G24" s="672">
        <f>F24*H24</f>
        <v>0</v>
      </c>
      <c r="H24" s="45">
        <v>6.33</v>
      </c>
      <c r="I24" s="75" t="s">
        <v>408</v>
      </c>
      <c r="J24" s="567"/>
      <c r="K24" s="672">
        <f>J24*L24</f>
        <v>0</v>
      </c>
      <c r="L24" s="45">
        <v>6.33</v>
      </c>
      <c r="M24" s="11" t="s">
        <v>10</v>
      </c>
      <c r="N24" s="6">
        <f>N23+N22+N21+N20+N18+N17+N16+N15+N14+N13+N12+N11+N10+N9+N8+N7</f>
        <v>0</v>
      </c>
      <c r="O24" s="1125">
        <f>O23+O22+O21+O20+O18+O17+O16+O15+O14+O13+O12+O11+O10+O9+O8+O7</f>
        <v>0</v>
      </c>
      <c r="P24" s="650">
        <f>O24</f>
        <v>0</v>
      </c>
    </row>
    <row r="25" spans="1:17" ht="15" thickBot="1">
      <c r="A25" s="1609" t="s">
        <v>403</v>
      </c>
      <c r="B25" s="1610"/>
      <c r="C25" s="1610"/>
      <c r="D25" s="1611"/>
      <c r="E25" s="26" t="s">
        <v>409</v>
      </c>
      <c r="F25" s="78"/>
      <c r="G25" s="672">
        <f t="shared" ref="G25:G35" si="5">F25*H25</f>
        <v>0</v>
      </c>
      <c r="H25" s="20">
        <v>6.33</v>
      </c>
      <c r="I25" s="74" t="s">
        <v>409</v>
      </c>
      <c r="J25" s="78"/>
      <c r="K25" s="672">
        <f t="shared" ref="K25:K35" si="6">J25*L25</f>
        <v>0</v>
      </c>
      <c r="L25" s="20">
        <v>6.33</v>
      </c>
      <c r="M25" s="26"/>
      <c r="N25" s="78"/>
      <c r="O25" s="78"/>
      <c r="P25" s="20"/>
    </row>
    <row r="26" spans="1:17">
      <c r="A26" s="31">
        <v>1001</v>
      </c>
      <c r="B26" s="41"/>
      <c r="C26" s="672">
        <f>B26*D26</f>
        <v>0</v>
      </c>
      <c r="D26" s="45">
        <v>6.33</v>
      </c>
      <c r="E26" s="26" t="s">
        <v>410</v>
      </c>
      <c r="F26" s="78"/>
      <c r="G26" s="672">
        <f t="shared" si="5"/>
        <v>0</v>
      </c>
      <c r="H26" s="20">
        <v>6.33</v>
      </c>
      <c r="I26" s="26" t="s">
        <v>410</v>
      </c>
      <c r="J26" s="78"/>
      <c r="K26" s="672">
        <f t="shared" si="6"/>
        <v>0</v>
      </c>
      <c r="L26" s="20">
        <v>6.33</v>
      </c>
      <c r="M26" s="26"/>
      <c r="N26" s="78"/>
      <c r="O26" s="78"/>
      <c r="P26" s="20"/>
    </row>
    <row r="27" spans="1:17">
      <c r="A27" s="40">
        <v>1002</v>
      </c>
      <c r="B27" s="48"/>
      <c r="C27" s="672">
        <f t="shared" ref="C27:C49" si="7">B27*D27</f>
        <v>0</v>
      </c>
      <c r="D27" s="20">
        <v>6.33</v>
      </c>
      <c r="E27" s="26" t="s">
        <v>411</v>
      </c>
      <c r="F27" s="78"/>
      <c r="G27" s="672">
        <f t="shared" si="5"/>
        <v>0</v>
      </c>
      <c r="H27" s="20">
        <v>6.33</v>
      </c>
      <c r="I27" s="26" t="s">
        <v>411</v>
      </c>
      <c r="J27" s="78"/>
      <c r="K27" s="672">
        <f t="shared" si="6"/>
        <v>0</v>
      </c>
      <c r="L27" s="20">
        <v>6.33</v>
      </c>
      <c r="M27" s="26"/>
      <c r="N27" s="78"/>
      <c r="O27" s="78"/>
      <c r="P27" s="20"/>
    </row>
    <row r="28" spans="1:17">
      <c r="A28" s="40">
        <v>1003</v>
      </c>
      <c r="B28" s="48"/>
      <c r="C28" s="672">
        <f t="shared" si="7"/>
        <v>0</v>
      </c>
      <c r="D28" s="20">
        <v>6.33</v>
      </c>
      <c r="E28" s="26" t="s">
        <v>412</v>
      </c>
      <c r="F28" s="78"/>
      <c r="G28" s="672">
        <f t="shared" si="5"/>
        <v>0</v>
      </c>
      <c r="H28" s="20">
        <v>6.33</v>
      </c>
      <c r="I28" s="26" t="s">
        <v>412</v>
      </c>
      <c r="J28" s="78"/>
      <c r="K28" s="672">
        <f t="shared" si="6"/>
        <v>0</v>
      </c>
      <c r="L28" s="20">
        <v>6.33</v>
      </c>
      <c r="M28" s="26"/>
      <c r="N28" s="78"/>
      <c r="O28" s="78"/>
      <c r="P28" s="20"/>
    </row>
    <row r="29" spans="1:17">
      <c r="A29" s="40">
        <v>1004</v>
      </c>
      <c r="B29" s="48"/>
      <c r="C29" s="672">
        <f t="shared" si="7"/>
        <v>0</v>
      </c>
      <c r="D29" s="20">
        <v>6.33</v>
      </c>
      <c r="E29" s="26" t="s">
        <v>413</v>
      </c>
      <c r="F29" s="78"/>
      <c r="G29" s="672">
        <f t="shared" si="5"/>
        <v>0</v>
      </c>
      <c r="H29" s="20">
        <v>6.33</v>
      </c>
      <c r="I29" s="26" t="s">
        <v>413</v>
      </c>
      <c r="J29" s="78"/>
      <c r="K29" s="672">
        <f t="shared" si="6"/>
        <v>0</v>
      </c>
      <c r="L29" s="20">
        <v>6.33</v>
      </c>
      <c r="M29" s="26"/>
      <c r="N29" s="78"/>
      <c r="O29" s="78"/>
      <c r="P29" s="20"/>
    </row>
    <row r="30" spans="1:17">
      <c r="A30" s="40">
        <v>1005</v>
      </c>
      <c r="B30" s="48"/>
      <c r="C30" s="672">
        <f t="shared" si="7"/>
        <v>0</v>
      </c>
      <c r="D30" s="20">
        <v>6.33</v>
      </c>
      <c r="E30" s="26" t="s">
        <v>414</v>
      </c>
      <c r="F30" s="78"/>
      <c r="G30" s="672">
        <f t="shared" si="5"/>
        <v>0</v>
      </c>
      <c r="H30" s="20">
        <v>6.33</v>
      </c>
      <c r="I30" s="26" t="s">
        <v>414</v>
      </c>
      <c r="J30" s="78"/>
      <c r="K30" s="672">
        <f t="shared" si="6"/>
        <v>0</v>
      </c>
      <c r="L30" s="20">
        <v>6.33</v>
      </c>
      <c r="M30" s="26"/>
      <c r="N30" s="78"/>
      <c r="O30" s="78"/>
      <c r="P30" s="20"/>
    </row>
    <row r="31" spans="1:17">
      <c r="A31" s="40">
        <v>1006</v>
      </c>
      <c r="B31" s="48"/>
      <c r="C31" s="672">
        <f t="shared" si="7"/>
        <v>0</v>
      </c>
      <c r="D31" s="20">
        <v>6.33</v>
      </c>
      <c r="E31" s="26" t="s">
        <v>415</v>
      </c>
      <c r="F31" s="78"/>
      <c r="G31" s="672">
        <f t="shared" si="5"/>
        <v>0</v>
      </c>
      <c r="H31" s="20">
        <v>6.33</v>
      </c>
      <c r="I31" s="26" t="s">
        <v>415</v>
      </c>
      <c r="J31" s="78"/>
      <c r="K31" s="672">
        <f t="shared" si="6"/>
        <v>0</v>
      </c>
      <c r="L31" s="20">
        <v>6.33</v>
      </c>
      <c r="M31" s="26"/>
      <c r="N31" s="78"/>
      <c r="O31" s="78"/>
      <c r="P31" s="20"/>
    </row>
    <row r="32" spans="1:17">
      <c r="A32" s="40">
        <v>1007</v>
      </c>
      <c r="B32" s="48"/>
      <c r="C32" s="672">
        <f t="shared" si="7"/>
        <v>0</v>
      </c>
      <c r="D32" s="20">
        <v>6.33</v>
      </c>
      <c r="E32" s="26" t="s">
        <v>416</v>
      </c>
      <c r="F32" s="78"/>
      <c r="G32" s="672">
        <f t="shared" si="5"/>
        <v>0</v>
      </c>
      <c r="H32" s="20">
        <v>6.33</v>
      </c>
      <c r="I32" s="26" t="s">
        <v>416</v>
      </c>
      <c r="J32" s="78"/>
      <c r="K32" s="672">
        <f t="shared" si="6"/>
        <v>0</v>
      </c>
      <c r="L32" s="20">
        <v>6.33</v>
      </c>
      <c r="M32" s="26"/>
      <c r="N32" s="78"/>
      <c r="O32" s="78"/>
      <c r="P32" s="20"/>
    </row>
    <row r="33" spans="1:16">
      <c r="A33" s="40">
        <v>1008</v>
      </c>
      <c r="B33" s="48"/>
      <c r="C33" s="672">
        <f t="shared" si="7"/>
        <v>0</v>
      </c>
      <c r="D33" s="20">
        <v>6.33</v>
      </c>
      <c r="E33" s="26" t="s">
        <v>417</v>
      </c>
      <c r="F33" s="78"/>
      <c r="G33" s="672">
        <f t="shared" si="5"/>
        <v>0</v>
      </c>
      <c r="H33" s="20">
        <v>6.33</v>
      </c>
      <c r="I33" s="26" t="s">
        <v>417</v>
      </c>
      <c r="J33" s="78"/>
      <c r="K33" s="672">
        <f t="shared" si="6"/>
        <v>0</v>
      </c>
      <c r="L33" s="20">
        <v>6.33</v>
      </c>
      <c r="M33" s="26"/>
      <c r="N33" s="78"/>
      <c r="O33" s="78"/>
      <c r="P33" s="20"/>
    </row>
    <row r="34" spans="1:16">
      <c r="A34" s="40">
        <v>1009</v>
      </c>
      <c r="B34" s="48"/>
      <c r="C34" s="672">
        <f t="shared" si="7"/>
        <v>0</v>
      </c>
      <c r="D34" s="20">
        <v>6.33</v>
      </c>
      <c r="E34" s="26" t="s">
        <v>418</v>
      </c>
      <c r="F34" s="78"/>
      <c r="G34" s="672">
        <f t="shared" si="5"/>
        <v>0</v>
      </c>
      <c r="H34" s="20">
        <v>6.33</v>
      </c>
      <c r="I34" s="26" t="s">
        <v>418</v>
      </c>
      <c r="J34" s="78"/>
      <c r="K34" s="672">
        <f t="shared" si="6"/>
        <v>0</v>
      </c>
      <c r="L34" s="20">
        <v>6.33</v>
      </c>
      <c r="M34" s="26"/>
      <c r="N34" s="78"/>
      <c r="O34" s="78"/>
      <c r="P34" s="20"/>
    </row>
    <row r="35" spans="1:16" ht="15" thickBot="1">
      <c r="A35" s="40">
        <v>1010</v>
      </c>
      <c r="B35" s="48"/>
      <c r="C35" s="672">
        <f t="shared" si="7"/>
        <v>0</v>
      </c>
      <c r="D35" s="20">
        <v>6.33</v>
      </c>
      <c r="E35" s="26" t="s">
        <v>419</v>
      </c>
      <c r="F35" s="78"/>
      <c r="G35" s="672">
        <f t="shared" si="5"/>
        <v>0</v>
      </c>
      <c r="H35" s="20">
        <v>6.33</v>
      </c>
      <c r="I35" s="26" t="s">
        <v>419</v>
      </c>
      <c r="J35" s="78"/>
      <c r="K35" s="672">
        <f t="shared" si="6"/>
        <v>0</v>
      </c>
      <c r="L35" s="20">
        <v>6.33</v>
      </c>
      <c r="M35" s="26"/>
      <c r="N35" s="78"/>
      <c r="O35" s="78"/>
      <c r="P35" s="20"/>
    </row>
    <row r="36" spans="1:16" ht="15" thickBot="1">
      <c r="A36" s="40">
        <v>1011</v>
      </c>
      <c r="B36" s="48"/>
      <c r="C36" s="672">
        <f t="shared" si="7"/>
        <v>0</v>
      </c>
      <c r="D36" s="20">
        <v>6.33</v>
      </c>
      <c r="E36" s="11" t="s">
        <v>10</v>
      </c>
      <c r="F36" s="32">
        <f>SUM(F24:F35)</f>
        <v>0</v>
      </c>
      <c r="G36" s="32">
        <f>SUM(G24:G35)</f>
        <v>0</v>
      </c>
      <c r="H36" s="648">
        <f>G36</f>
        <v>0</v>
      </c>
      <c r="I36" s="11" t="s">
        <v>10</v>
      </c>
      <c r="J36" s="32">
        <f>SUM(J24:J35)</f>
        <v>0</v>
      </c>
      <c r="K36" s="32"/>
      <c r="L36" s="648">
        <f>K36</f>
        <v>0</v>
      </c>
      <c r="M36" s="26"/>
      <c r="N36" s="78"/>
      <c r="O36" s="78"/>
      <c r="P36" s="20"/>
    </row>
    <row r="37" spans="1:16">
      <c r="A37" s="40">
        <v>1012</v>
      </c>
      <c r="B37" s="48"/>
      <c r="C37" s="672">
        <f t="shared" si="7"/>
        <v>0</v>
      </c>
      <c r="D37" s="20">
        <v>6.33</v>
      </c>
      <c r="E37" s="750" t="s">
        <v>422</v>
      </c>
      <c r="F37" s="751"/>
      <c r="G37" s="751"/>
      <c r="H37" s="752"/>
      <c r="I37" s="26"/>
      <c r="J37" s="78"/>
      <c r="K37" s="78"/>
      <c r="L37" s="20"/>
      <c r="M37" s="26"/>
      <c r="N37" s="78"/>
      <c r="O37" s="78"/>
      <c r="P37" s="20"/>
    </row>
    <row r="38" spans="1:16" ht="16.5" customHeight="1" thickBot="1">
      <c r="A38" s="40">
        <v>1013</v>
      </c>
      <c r="B38" s="48"/>
      <c r="C38" s="672">
        <f t="shared" si="7"/>
        <v>0</v>
      </c>
      <c r="D38" s="20">
        <v>6.33</v>
      </c>
      <c r="E38" s="759" t="s">
        <v>407</v>
      </c>
      <c r="F38" s="760"/>
      <c r="G38" s="760"/>
      <c r="H38" s="761"/>
      <c r="I38" s="26"/>
      <c r="J38" s="78"/>
      <c r="K38" s="78"/>
      <c r="L38" s="20"/>
      <c r="M38" s="26"/>
      <c r="N38" s="78"/>
      <c r="O38" s="78"/>
      <c r="P38" s="20"/>
    </row>
    <row r="39" spans="1:16">
      <c r="A39" s="40">
        <v>1014</v>
      </c>
      <c r="B39" s="48"/>
      <c r="C39" s="672">
        <f t="shared" si="7"/>
        <v>0</v>
      </c>
      <c r="D39" s="20">
        <v>6.33</v>
      </c>
      <c r="E39" s="44" t="s">
        <v>408</v>
      </c>
      <c r="F39" s="567"/>
      <c r="G39" s="672">
        <f>F39*H39</f>
        <v>0</v>
      </c>
      <c r="H39" s="45">
        <v>6.33</v>
      </c>
      <c r="I39" s="26"/>
      <c r="J39" s="78"/>
      <c r="K39" s="78"/>
      <c r="L39" s="20"/>
      <c r="M39" s="26"/>
      <c r="N39" s="78"/>
      <c r="O39" s="78"/>
      <c r="P39" s="20"/>
    </row>
    <row r="40" spans="1:16">
      <c r="A40" s="40">
        <v>1015</v>
      </c>
      <c r="B40" s="48"/>
      <c r="C40" s="672">
        <f t="shared" si="7"/>
        <v>0</v>
      </c>
      <c r="D40" s="20">
        <v>6.33</v>
      </c>
      <c r="E40" s="26" t="s">
        <v>409</v>
      </c>
      <c r="F40" s="78"/>
      <c r="G40" s="672">
        <f t="shared" ref="G40:G50" si="8">F40*H40</f>
        <v>0</v>
      </c>
      <c r="H40" s="20">
        <v>6.33</v>
      </c>
      <c r="I40" s="26"/>
      <c r="J40" s="78"/>
      <c r="K40" s="78"/>
      <c r="L40" s="20"/>
      <c r="M40" s="26"/>
      <c r="N40" s="78"/>
      <c r="O40" s="78"/>
      <c r="P40" s="20"/>
    </row>
    <row r="41" spans="1:16">
      <c r="A41" s="40">
        <v>1016</v>
      </c>
      <c r="B41" s="48"/>
      <c r="C41" s="672">
        <f t="shared" si="7"/>
        <v>0</v>
      </c>
      <c r="D41" s="20">
        <v>6.33</v>
      </c>
      <c r="E41" s="26" t="s">
        <v>410</v>
      </c>
      <c r="F41" s="78"/>
      <c r="G41" s="672">
        <f t="shared" si="8"/>
        <v>0</v>
      </c>
      <c r="H41" s="20">
        <v>6.33</v>
      </c>
      <c r="I41" s="26"/>
      <c r="J41" s="78"/>
      <c r="K41" s="78"/>
      <c r="L41" s="20"/>
      <c r="M41" s="26"/>
      <c r="N41" s="78"/>
      <c r="O41" s="78"/>
      <c r="P41" s="20"/>
    </row>
    <row r="42" spans="1:16">
      <c r="A42" s="40">
        <v>1017</v>
      </c>
      <c r="B42" s="48"/>
      <c r="C42" s="672">
        <f t="shared" si="7"/>
        <v>0</v>
      </c>
      <c r="D42" s="20">
        <v>6.33</v>
      </c>
      <c r="E42" s="26" t="s">
        <v>411</v>
      </c>
      <c r="F42" s="78"/>
      <c r="G42" s="672">
        <f t="shared" si="8"/>
        <v>0</v>
      </c>
      <c r="H42" s="20">
        <v>6.33</v>
      </c>
      <c r="I42" s="26"/>
      <c r="J42" s="78"/>
      <c r="K42" s="78"/>
      <c r="L42" s="20"/>
      <c r="M42" s="26"/>
      <c r="N42" s="78"/>
      <c r="O42" s="78"/>
      <c r="P42" s="20"/>
    </row>
    <row r="43" spans="1:16">
      <c r="A43" s="40">
        <v>1018</v>
      </c>
      <c r="B43" s="48"/>
      <c r="C43" s="672">
        <f t="shared" si="7"/>
        <v>0</v>
      </c>
      <c r="D43" s="20">
        <v>6.33</v>
      </c>
      <c r="E43" s="26" t="s">
        <v>412</v>
      </c>
      <c r="F43" s="78"/>
      <c r="G43" s="672">
        <f t="shared" si="8"/>
        <v>0</v>
      </c>
      <c r="H43" s="20">
        <v>6.33</v>
      </c>
      <c r="I43" s="26"/>
      <c r="J43" s="78"/>
      <c r="K43" s="78"/>
      <c r="L43" s="20"/>
      <c r="M43" s="26"/>
      <c r="N43" s="78"/>
      <c r="O43" s="78"/>
      <c r="P43" s="20"/>
    </row>
    <row r="44" spans="1:16">
      <c r="A44" s="40">
        <v>1019</v>
      </c>
      <c r="B44" s="48"/>
      <c r="C44" s="672">
        <f t="shared" si="7"/>
        <v>0</v>
      </c>
      <c r="D44" s="20">
        <v>6.33</v>
      </c>
      <c r="E44" s="26" t="s">
        <v>413</v>
      </c>
      <c r="F44" s="78"/>
      <c r="G44" s="672">
        <f t="shared" si="8"/>
        <v>0</v>
      </c>
      <c r="H44" s="20">
        <v>6.33</v>
      </c>
      <c r="I44" s="26"/>
      <c r="J44" s="78"/>
      <c r="K44" s="78"/>
      <c r="L44" s="20"/>
      <c r="M44" s="26"/>
      <c r="N44" s="78"/>
      <c r="O44" s="78"/>
      <c r="P44" s="20"/>
    </row>
    <row r="45" spans="1:16">
      <c r="A45" s="40">
        <v>1020</v>
      </c>
      <c r="B45" s="48"/>
      <c r="C45" s="672">
        <f t="shared" si="7"/>
        <v>0</v>
      </c>
      <c r="D45" s="20">
        <v>6.33</v>
      </c>
      <c r="E45" s="26" t="s">
        <v>414</v>
      </c>
      <c r="F45" s="78"/>
      <c r="G45" s="672">
        <f t="shared" si="8"/>
        <v>0</v>
      </c>
      <c r="H45" s="20">
        <v>6.33</v>
      </c>
      <c r="I45" s="26"/>
      <c r="J45" s="78"/>
      <c r="K45" s="78"/>
      <c r="L45" s="20"/>
      <c r="M45" s="26"/>
      <c r="N45" s="78"/>
      <c r="O45" s="78"/>
      <c r="P45" s="20"/>
    </row>
    <row r="46" spans="1:16">
      <c r="A46" s="40">
        <v>1021</v>
      </c>
      <c r="B46" s="48"/>
      <c r="C46" s="672">
        <f t="shared" si="7"/>
        <v>0</v>
      </c>
      <c r="D46" s="20">
        <v>6.33</v>
      </c>
      <c r="E46" s="26" t="s">
        <v>415</v>
      </c>
      <c r="F46" s="78"/>
      <c r="G46" s="672">
        <f t="shared" si="8"/>
        <v>0</v>
      </c>
      <c r="H46" s="20">
        <v>6.33</v>
      </c>
      <c r="I46" s="26"/>
      <c r="J46" s="78"/>
      <c r="K46" s="78"/>
      <c r="L46" s="20"/>
      <c r="M46" s="26"/>
      <c r="N46" s="78"/>
      <c r="O46" s="78"/>
      <c r="P46" s="20"/>
    </row>
    <row r="47" spans="1:16">
      <c r="A47" s="40">
        <v>1022</v>
      </c>
      <c r="B47" s="48"/>
      <c r="C47" s="672">
        <f t="shared" si="7"/>
        <v>0</v>
      </c>
      <c r="D47" s="20">
        <v>6.33</v>
      </c>
      <c r="E47" s="26" t="s">
        <v>416</v>
      </c>
      <c r="F47" s="78"/>
      <c r="G47" s="672">
        <f t="shared" si="8"/>
        <v>0</v>
      </c>
      <c r="H47" s="20">
        <v>6.33</v>
      </c>
      <c r="I47" s="26"/>
      <c r="J47" s="78"/>
      <c r="K47" s="78"/>
      <c r="L47" s="20"/>
      <c r="M47" s="26"/>
      <c r="N47" s="78"/>
      <c r="O47" s="78"/>
      <c r="P47" s="20"/>
    </row>
    <row r="48" spans="1:16">
      <c r="A48" s="40">
        <v>1023</v>
      </c>
      <c r="B48" s="48"/>
      <c r="C48" s="672">
        <f t="shared" si="7"/>
        <v>0</v>
      </c>
      <c r="D48" s="20">
        <v>6.33</v>
      </c>
      <c r="E48" s="26" t="s">
        <v>417</v>
      </c>
      <c r="F48" s="78"/>
      <c r="G48" s="672">
        <f t="shared" si="8"/>
        <v>0</v>
      </c>
      <c r="H48" s="20">
        <v>6.33</v>
      </c>
      <c r="I48" s="26"/>
      <c r="J48" s="78"/>
      <c r="K48" s="78"/>
      <c r="L48" s="20"/>
      <c r="M48" s="26"/>
      <c r="N48" s="78"/>
      <c r="O48" s="78"/>
      <c r="P48" s="20"/>
    </row>
    <row r="49" spans="1:16" ht="15" thickBot="1">
      <c r="A49" s="81">
        <v>1024</v>
      </c>
      <c r="B49" s="49"/>
      <c r="C49" s="672">
        <f t="shared" si="7"/>
        <v>0</v>
      </c>
      <c r="D49" s="20">
        <v>6.33</v>
      </c>
      <c r="E49" s="26" t="s">
        <v>418</v>
      </c>
      <c r="F49" s="78"/>
      <c r="G49" s="672">
        <f t="shared" si="8"/>
        <v>0</v>
      </c>
      <c r="H49" s="20">
        <v>6.33</v>
      </c>
      <c r="I49" s="26"/>
      <c r="J49" s="78"/>
      <c r="K49" s="78"/>
      <c r="L49" s="20"/>
      <c r="M49" s="26"/>
      <c r="N49" s="78"/>
      <c r="O49" s="78"/>
      <c r="P49" s="20"/>
    </row>
    <row r="50" spans="1:16" ht="15" thickBot="1">
      <c r="A50" s="1487" t="s">
        <v>404</v>
      </c>
      <c r="B50" s="1488"/>
      <c r="C50" s="1488"/>
      <c r="D50" s="1489"/>
      <c r="E50" s="26" t="s">
        <v>419</v>
      </c>
      <c r="F50" s="78"/>
      <c r="G50" s="672">
        <f t="shared" si="8"/>
        <v>0</v>
      </c>
      <c r="H50" s="20">
        <v>6.33</v>
      </c>
      <c r="I50" s="26"/>
      <c r="J50" s="78"/>
      <c r="K50" s="78"/>
      <c r="L50" s="20"/>
      <c r="M50" s="26"/>
      <c r="N50" s="78"/>
      <c r="O50" s="78"/>
      <c r="P50" s="20"/>
    </row>
    <row r="51" spans="1:16" ht="15" thickBot="1">
      <c r="A51" s="71" t="s">
        <v>202</v>
      </c>
      <c r="B51" s="48"/>
      <c r="C51" s="651">
        <f>B51*D51</f>
        <v>0</v>
      </c>
      <c r="D51" s="20">
        <v>6.33</v>
      </c>
      <c r="E51" s="11" t="s">
        <v>10</v>
      </c>
      <c r="F51" s="32">
        <f>SUM(F39:F50)</f>
        <v>0</v>
      </c>
      <c r="G51" s="32">
        <f>SUM(G39:G50)</f>
        <v>0</v>
      </c>
      <c r="H51" s="650">
        <f>G51</f>
        <v>0</v>
      </c>
      <c r="I51" s="26"/>
      <c r="J51" s="78"/>
      <c r="K51" s="78"/>
      <c r="L51" s="20"/>
      <c r="M51" s="26"/>
      <c r="N51" s="78"/>
      <c r="O51" s="78"/>
      <c r="P51" s="20"/>
    </row>
    <row r="52" spans="1:16">
      <c r="A52" s="71" t="s">
        <v>203</v>
      </c>
      <c r="B52" s="48"/>
      <c r="C52" s="651">
        <f t="shared" ref="C52:C54" si="9">B52*D52</f>
        <v>0</v>
      </c>
      <c r="D52" s="20">
        <v>6.33</v>
      </c>
      <c r="E52" s="26"/>
      <c r="F52" s="48"/>
      <c r="G52" s="78"/>
      <c r="H52" s="20"/>
      <c r="I52" s="26"/>
      <c r="J52" s="78"/>
      <c r="K52" s="78"/>
      <c r="L52" s="20"/>
      <c r="M52" s="26"/>
      <c r="N52" s="78"/>
      <c r="O52" s="78"/>
      <c r="P52" s="20"/>
    </row>
    <row r="53" spans="1:16">
      <c r="A53" s="71" t="s">
        <v>204</v>
      </c>
      <c r="B53" s="88"/>
      <c r="C53" s="651">
        <f t="shared" si="9"/>
        <v>0</v>
      </c>
      <c r="D53" s="20">
        <v>6.33</v>
      </c>
      <c r="E53" s="71"/>
      <c r="F53" s="48"/>
      <c r="G53" s="78"/>
      <c r="H53" s="20"/>
      <c r="I53" s="26"/>
      <c r="J53" s="78"/>
      <c r="K53" s="78"/>
      <c r="L53" s="20"/>
      <c r="M53" s="26"/>
      <c r="N53" s="78"/>
      <c r="O53" s="78"/>
      <c r="P53" s="20"/>
    </row>
    <row r="54" spans="1:16" ht="15" thickBot="1">
      <c r="A54" s="71" t="s">
        <v>205</v>
      </c>
      <c r="B54" s="110"/>
      <c r="C54" s="651">
        <f t="shared" si="9"/>
        <v>0</v>
      </c>
      <c r="D54" s="20">
        <v>6.33</v>
      </c>
      <c r="E54" s="26"/>
      <c r="F54" s="48"/>
      <c r="G54" s="78"/>
      <c r="H54" s="20"/>
      <c r="I54" s="26"/>
      <c r="J54" s="78"/>
      <c r="K54" s="78"/>
      <c r="L54" s="20"/>
      <c r="M54" s="26"/>
      <c r="N54" s="78"/>
      <c r="O54" s="78"/>
      <c r="P54" s="20"/>
    </row>
    <row r="55" spans="1:16" ht="15" thickBot="1">
      <c r="A55" s="11" t="s">
        <v>10</v>
      </c>
      <c r="B55" s="32">
        <f>SUM(B51:B54)+SUM(B26:B49)</f>
        <v>0</v>
      </c>
      <c r="C55" s="32">
        <f>SUM(C51:C54)+SUM(C26:C49)</f>
        <v>0</v>
      </c>
      <c r="D55" s="650">
        <f>C55</f>
        <v>0</v>
      </c>
      <c r="E55" s="26"/>
      <c r="F55" s="48"/>
      <c r="G55" s="78"/>
      <c r="H55" s="20"/>
      <c r="I55" s="26"/>
      <c r="J55" s="78"/>
      <c r="K55" s="78"/>
      <c r="L55" s="20"/>
      <c r="M55" s="26"/>
      <c r="N55" s="78"/>
      <c r="O55" s="78"/>
      <c r="P55" s="20"/>
    </row>
    <row r="56" spans="1:16">
      <c r="A56" s="136"/>
      <c r="B56" s="41"/>
      <c r="C56" s="567"/>
      <c r="D56" s="45"/>
      <c r="E56" s="71"/>
      <c r="F56" s="48"/>
      <c r="G56" s="78"/>
      <c r="H56" s="20"/>
      <c r="I56" s="26"/>
      <c r="J56" s="78"/>
      <c r="K56" s="78"/>
      <c r="L56" s="20"/>
      <c r="M56" s="26"/>
      <c r="N56" s="78"/>
      <c r="O56" s="78"/>
      <c r="P56" s="20"/>
    </row>
    <row r="57" spans="1:16">
      <c r="A57" s="71"/>
      <c r="B57" s="48"/>
      <c r="C57" s="78"/>
      <c r="D57" s="20"/>
      <c r="E57" s="71"/>
      <c r="F57" s="48"/>
      <c r="G57" s="78"/>
      <c r="H57" s="20"/>
      <c r="I57" s="26"/>
      <c r="J57" s="78"/>
      <c r="K57" s="78"/>
      <c r="L57" s="20"/>
      <c r="M57" s="26"/>
      <c r="N57" s="78"/>
      <c r="O57" s="78"/>
      <c r="P57" s="20"/>
    </row>
    <row r="58" spans="1:16" ht="15.6">
      <c r="A58" s="26"/>
      <c r="B58" s="193"/>
      <c r="C58" s="690"/>
      <c r="D58" s="20"/>
      <c r="E58" s="71"/>
      <c r="F58" s="48"/>
      <c r="G58" s="78"/>
      <c r="H58" s="20"/>
      <c r="I58" s="26"/>
      <c r="J58" s="78"/>
      <c r="K58" s="78"/>
      <c r="L58" s="20"/>
      <c r="M58" s="26"/>
      <c r="N58" s="78"/>
      <c r="O58" s="78"/>
      <c r="P58" s="20"/>
    </row>
    <row r="59" spans="1:16" ht="15.6">
      <c r="A59" s="26"/>
      <c r="B59" s="193"/>
      <c r="C59" s="690"/>
      <c r="D59" s="20"/>
      <c r="E59" s="26"/>
      <c r="F59" s="193"/>
      <c r="G59" s="690"/>
      <c r="H59" s="20"/>
      <c r="I59" s="26"/>
      <c r="J59" s="78"/>
      <c r="K59" s="78"/>
      <c r="L59" s="20"/>
      <c r="M59" s="26"/>
      <c r="N59" s="78"/>
      <c r="O59" s="78"/>
      <c r="P59" s="20"/>
    </row>
    <row r="60" spans="1:16" ht="15.6">
      <c r="A60" s="71"/>
      <c r="B60" s="48"/>
      <c r="C60" s="78"/>
      <c r="D60" s="20"/>
      <c r="E60" s="26"/>
      <c r="F60" s="193"/>
      <c r="G60" s="690"/>
      <c r="H60" s="20"/>
      <c r="I60" s="26"/>
      <c r="J60" s="78"/>
      <c r="K60" s="78"/>
      <c r="L60" s="20"/>
      <c r="M60" s="26"/>
      <c r="N60" s="78"/>
      <c r="O60" s="78"/>
      <c r="P60" s="20"/>
    </row>
    <row r="61" spans="1:16">
      <c r="A61" s="71"/>
      <c r="B61" s="48"/>
      <c r="C61" s="78"/>
      <c r="D61" s="20"/>
      <c r="E61" s="71"/>
      <c r="F61" s="48"/>
      <c r="G61" s="78"/>
      <c r="H61" s="20"/>
      <c r="I61" s="26"/>
      <c r="J61" s="78"/>
      <c r="K61" s="78"/>
      <c r="L61" s="20"/>
      <c r="M61" s="26"/>
      <c r="N61" s="78"/>
      <c r="O61" s="78"/>
      <c r="P61" s="20"/>
    </row>
    <row r="62" spans="1:16">
      <c r="A62" s="71"/>
      <c r="B62" s="48"/>
      <c r="C62" s="78"/>
      <c r="D62" s="20"/>
      <c r="E62" s="71"/>
      <c r="F62" s="48"/>
      <c r="G62" s="78"/>
      <c r="H62" s="20"/>
      <c r="I62" s="26"/>
      <c r="J62" s="78"/>
      <c r="K62" s="78"/>
      <c r="L62" s="20"/>
      <c r="M62" s="26"/>
      <c r="N62" s="78"/>
      <c r="O62" s="78"/>
      <c r="P62" s="20"/>
    </row>
    <row r="63" spans="1:16">
      <c r="A63" s="71"/>
      <c r="B63" s="48"/>
      <c r="C63" s="78"/>
      <c r="D63" s="20"/>
      <c r="E63" s="71"/>
      <c r="F63" s="48"/>
      <c r="G63" s="78"/>
      <c r="H63" s="20"/>
      <c r="I63" s="26"/>
      <c r="J63" s="78"/>
      <c r="K63" s="78"/>
      <c r="L63" s="20"/>
      <c r="M63" s="26"/>
      <c r="N63" s="78"/>
      <c r="O63" s="78"/>
      <c r="P63" s="20"/>
    </row>
    <row r="64" spans="1:16" ht="15.6">
      <c r="A64" s="26"/>
      <c r="B64" s="193"/>
      <c r="C64" s="690"/>
      <c r="D64" s="20"/>
      <c r="E64" s="26"/>
      <c r="F64" s="193"/>
      <c r="G64" s="690"/>
      <c r="H64" s="20"/>
      <c r="I64" s="26"/>
      <c r="J64" s="78"/>
      <c r="K64" s="78"/>
      <c r="L64" s="20"/>
      <c r="M64" s="26"/>
      <c r="N64" s="78"/>
      <c r="O64" s="78"/>
      <c r="P64" s="20"/>
    </row>
    <row r="65" spans="1:16" ht="15.6">
      <c r="A65" s="26"/>
      <c r="B65" s="193"/>
      <c r="C65" s="690"/>
      <c r="D65" s="20"/>
      <c r="E65" s="26"/>
      <c r="F65" s="193"/>
      <c r="G65" s="690"/>
      <c r="H65" s="20"/>
      <c r="I65" s="26"/>
      <c r="J65" s="78"/>
      <c r="K65" s="78"/>
      <c r="L65" s="20"/>
      <c r="M65" s="26"/>
      <c r="N65" s="78"/>
      <c r="O65" s="78"/>
      <c r="P65" s="20"/>
    </row>
    <row r="66" spans="1:16">
      <c r="A66" s="71"/>
      <c r="B66" s="48"/>
      <c r="C66" s="78"/>
      <c r="D66" s="20"/>
      <c r="E66" s="71"/>
      <c r="F66" s="48"/>
      <c r="G66" s="78"/>
      <c r="H66" s="20"/>
      <c r="I66" s="26"/>
      <c r="J66" s="78"/>
      <c r="K66" s="78"/>
      <c r="L66" s="20"/>
      <c r="M66" s="26"/>
      <c r="N66" s="78"/>
      <c r="O66" s="78"/>
      <c r="P66" s="20"/>
    </row>
    <row r="67" spans="1:16" ht="15" thickBot="1">
      <c r="A67" s="71"/>
      <c r="B67" s="48"/>
      <c r="C67" s="78"/>
      <c r="D67" s="20"/>
      <c r="E67" s="71"/>
      <c r="F67" s="48"/>
      <c r="G67" s="78"/>
      <c r="H67" s="20"/>
      <c r="I67" s="26"/>
      <c r="J67" s="78"/>
      <c r="K67" s="78"/>
      <c r="L67" s="20"/>
      <c r="M67" s="26"/>
      <c r="N67" s="78"/>
      <c r="O67" s="78"/>
      <c r="P67" s="20"/>
    </row>
    <row r="68" spans="1:16" ht="15" thickBot="1">
      <c r="A68" s="28" t="s">
        <v>10</v>
      </c>
      <c r="B68" s="115">
        <f>B55+B16</f>
        <v>0</v>
      </c>
      <c r="C68" s="115">
        <f>C55+C16</f>
        <v>0</v>
      </c>
      <c r="D68" s="650">
        <f>C68</f>
        <v>0</v>
      </c>
      <c r="E68" s="28" t="s">
        <v>10</v>
      </c>
      <c r="F68" s="115">
        <f>F51+F36+F21</f>
        <v>0</v>
      </c>
      <c r="G68" s="115">
        <f>G51+G36+G21</f>
        <v>0</v>
      </c>
      <c r="H68" s="650">
        <f>G68</f>
        <v>0</v>
      </c>
      <c r="I68" s="11" t="s">
        <v>10</v>
      </c>
      <c r="J68" s="32">
        <f>J36+J21</f>
        <v>0</v>
      </c>
      <c r="K68" s="32">
        <f>K36+K21</f>
        <v>0</v>
      </c>
      <c r="L68" s="650">
        <f>K68</f>
        <v>0</v>
      </c>
      <c r="M68" s="11" t="s">
        <v>10</v>
      </c>
      <c r="N68" s="32"/>
      <c r="O68" s="32"/>
      <c r="P68" s="33"/>
    </row>
    <row r="69" spans="1:16" ht="6" customHeight="1" thickBot="1">
      <c r="A69" s="727"/>
      <c r="B69" s="728"/>
      <c r="C69" s="728"/>
      <c r="D69" s="728"/>
      <c r="E69" s="728"/>
      <c r="F69" s="728"/>
      <c r="G69" s="728"/>
      <c r="H69" s="728"/>
      <c r="I69" s="728"/>
      <c r="J69" s="728"/>
      <c r="K69" s="728"/>
      <c r="L69" s="728"/>
      <c r="M69" s="728"/>
      <c r="N69" s="728"/>
      <c r="O69" s="728"/>
      <c r="P69" s="729"/>
    </row>
    <row r="70" spans="1:16" ht="15" thickBot="1">
      <c r="A70" s="21" t="s">
        <v>11</v>
      </c>
      <c r="B70" s="22">
        <f>B68</f>
        <v>0</v>
      </c>
      <c r="C70" s="22">
        <f>C68</f>
        <v>0</v>
      </c>
      <c r="D70" s="660">
        <f>C70</f>
        <v>0</v>
      </c>
      <c r="E70" s="21" t="s">
        <v>11</v>
      </c>
      <c r="F70" s="22">
        <f>F68</f>
        <v>0</v>
      </c>
      <c r="G70" s="22">
        <f>G68</f>
        <v>0</v>
      </c>
      <c r="H70" s="660">
        <f>G70</f>
        <v>0</v>
      </c>
      <c r="I70" s="21" t="s">
        <v>11</v>
      </c>
      <c r="J70" s="22">
        <f>J68</f>
        <v>0</v>
      </c>
      <c r="K70" s="22">
        <f>K68</f>
        <v>0</v>
      </c>
      <c r="L70" s="660">
        <f>K70</f>
        <v>0</v>
      </c>
      <c r="M70" s="21" t="s">
        <v>11</v>
      </c>
      <c r="O70" s="667">
        <f>O24</f>
        <v>0</v>
      </c>
      <c r="P70" s="652">
        <f>O70</f>
        <v>0</v>
      </c>
    </row>
    <row r="71" spans="1:16" ht="16.2" thickBot="1">
      <c r="A71" s="1465" t="s">
        <v>436</v>
      </c>
      <c r="B71" s="1467" t="s">
        <v>13</v>
      </c>
      <c r="C71" s="1658"/>
      <c r="D71" s="1658"/>
      <c r="E71" s="1658"/>
      <c r="F71" s="1658"/>
      <c r="G71" s="1658"/>
      <c r="H71" s="1658"/>
      <c r="I71" s="1658"/>
      <c r="J71" s="1658"/>
      <c r="K71" s="1658"/>
      <c r="L71" s="1659"/>
      <c r="M71" s="616" t="s">
        <v>14</v>
      </c>
      <c r="N71" s="1710">
        <f>J70+F70+B70</f>
        <v>0</v>
      </c>
      <c r="O71" s="1710"/>
      <c r="P71" s="1711"/>
    </row>
    <row r="72" spans="1:16" ht="16.2" thickBot="1">
      <c r="A72" s="1466"/>
      <c r="B72" s="1470" t="s">
        <v>15</v>
      </c>
      <c r="C72" s="1660"/>
      <c r="D72" s="1660"/>
      <c r="E72" s="1661"/>
      <c r="F72" s="1473" t="s">
        <v>1165</v>
      </c>
      <c r="G72" s="1474"/>
      <c r="H72" s="1614"/>
      <c r="I72" s="1615"/>
      <c r="J72" s="725"/>
      <c r="K72" s="725"/>
      <c r="L72" s="141"/>
      <c r="M72" s="616" t="s">
        <v>16</v>
      </c>
      <c r="N72" s="1568">
        <f>D70+H70+L70+P70</f>
        <v>0</v>
      </c>
      <c r="O72" s="1569"/>
      <c r="P72" s="1570"/>
    </row>
    <row r="75" spans="1:16">
      <c r="B75" s="128"/>
      <c r="C75" s="128"/>
      <c r="D75" s="128"/>
      <c r="E75" s="128"/>
      <c r="F75" s="128"/>
      <c r="G75" s="128"/>
      <c r="H75" s="128"/>
      <c r="I75" s="128"/>
      <c r="J75" s="128"/>
      <c r="K75" s="128"/>
    </row>
  </sheetData>
  <sheetProtection algorithmName="SHA-512" hashValue="obb9kyK8U5Wl/2OD61Q4TNktS8I4iTUJbsDeEsaby4VeAIrdhVigJf9BN6scVGNDkguGPcayjIS0YGOjYBs/iQ==" saltValue="KuzuSMJNZef8ZHNf2ZnEuQ==" spinCount="100000" sheet="1" objects="1" scenarios="1"/>
  <mergeCells count="27">
    <mergeCell ref="B71:L71"/>
    <mergeCell ref="A71:A72"/>
    <mergeCell ref="N71:P71"/>
    <mergeCell ref="F72:I72"/>
    <mergeCell ref="N72:P72"/>
    <mergeCell ref="B72:E72"/>
    <mergeCell ref="A3:P3"/>
    <mergeCell ref="A7:D7"/>
    <mergeCell ref="A14:D14"/>
    <mergeCell ref="A50:D50"/>
    <mergeCell ref="A23:D23"/>
    <mergeCell ref="A24:D24"/>
    <mergeCell ref="A25:D25"/>
    <mergeCell ref="E5:L5"/>
    <mergeCell ref="E6:L6"/>
    <mergeCell ref="A5:D5"/>
    <mergeCell ref="A6:D6"/>
    <mergeCell ref="A17:D17"/>
    <mergeCell ref="M6:P6"/>
    <mergeCell ref="M19:P19"/>
    <mergeCell ref="A18:D18"/>
    <mergeCell ref="M5:P5"/>
    <mergeCell ref="B1:H1"/>
    <mergeCell ref="J1:L1"/>
    <mergeCell ref="M1:P2"/>
    <mergeCell ref="B2:H2"/>
    <mergeCell ref="J2:L2"/>
  </mergeCells>
  <pageMargins left="0" right="0" top="0" bottom="0" header="0" footer="0"/>
  <pageSetup paperSize="313" scale="7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6"/>
  <sheetViews>
    <sheetView view="pageLayout" topLeftCell="A41" zoomScaleNormal="110" workbookViewId="0"/>
  </sheetViews>
  <sheetFormatPr defaultColWidth="9.109375" defaultRowHeight="14.4"/>
  <cols>
    <col min="1" max="1" width="16.6640625" style="6" customWidth="1"/>
    <col min="2" max="2" width="7.6640625" style="6" customWidth="1"/>
    <col min="3" max="3" width="7.6640625" style="6" hidden="1" customWidth="1"/>
    <col min="4" max="4" width="9.88671875" style="6" customWidth="1"/>
    <col min="5" max="5" width="16.6640625" style="6" customWidth="1"/>
    <col min="6" max="6" width="9.44140625" style="6" bestFit="1" customWidth="1"/>
    <col min="7" max="7" width="7.6640625" style="6" hidden="1" customWidth="1"/>
    <col min="8" max="8" width="9.88671875" style="6" customWidth="1"/>
    <col min="9" max="9" width="16.6640625" style="6" customWidth="1"/>
    <col min="10" max="10" width="7.6640625" style="6" customWidth="1"/>
    <col min="11" max="11" width="7.6640625" style="6" hidden="1" customWidth="1"/>
    <col min="12" max="12" width="9.88671875" style="6" customWidth="1"/>
    <col min="13" max="13" width="16.6640625" style="6" customWidth="1"/>
    <col min="14" max="14" width="7.6640625" style="6" customWidth="1"/>
    <col min="15" max="15" width="7.6640625" style="6" hidden="1" customWidth="1"/>
    <col min="16" max="16" width="9.88671875" style="6" customWidth="1"/>
    <col min="17" max="16384" width="9.109375" style="6"/>
  </cols>
  <sheetData>
    <row r="1" spans="1:16" ht="19.5" customHeight="1">
      <c r="A1" s="12" t="s">
        <v>0</v>
      </c>
      <c r="B1" s="1758"/>
      <c r="C1" s="1499"/>
      <c r="D1" s="1499"/>
      <c r="E1" s="1499"/>
      <c r="F1" s="1499"/>
      <c r="G1" s="1499"/>
      <c r="H1" s="1759"/>
      <c r="I1" s="61" t="s">
        <v>1</v>
      </c>
      <c r="J1" s="1760"/>
      <c r="K1" s="1501"/>
      <c r="L1" s="1502"/>
      <c r="M1" s="1503">
        <v>6672</v>
      </c>
      <c r="N1" s="1504"/>
      <c r="O1" s="1504"/>
      <c r="P1" s="1505"/>
    </row>
    <row r="2" spans="1:16" ht="15.75" customHeight="1" thickBot="1">
      <c r="A2" s="13" t="s">
        <v>2</v>
      </c>
      <c r="B2" s="1761"/>
      <c r="C2" s="1509"/>
      <c r="D2" s="1509"/>
      <c r="E2" s="1509"/>
      <c r="F2" s="1509"/>
      <c r="G2" s="1509"/>
      <c r="H2" s="1762"/>
      <c r="I2" s="14" t="s">
        <v>3</v>
      </c>
      <c r="J2" s="1763"/>
      <c r="K2" s="1511"/>
      <c r="L2" s="1512"/>
      <c r="M2" s="1506"/>
      <c r="N2" s="1507"/>
      <c r="O2" s="1507"/>
      <c r="P2" s="1508"/>
    </row>
    <row r="3" spans="1:16" ht="6" customHeight="1" thickBot="1">
      <c r="A3" s="1513"/>
      <c r="B3" s="1420"/>
      <c r="C3" s="1420"/>
      <c r="D3" s="1420"/>
      <c r="E3" s="1420"/>
      <c r="F3" s="1420"/>
      <c r="G3" s="1420"/>
      <c r="H3" s="1420"/>
      <c r="I3" s="1420"/>
      <c r="J3" s="1420"/>
      <c r="K3" s="1420"/>
      <c r="L3" s="1420"/>
      <c r="M3" s="1420"/>
      <c r="N3" s="1420"/>
      <c r="O3" s="1420"/>
      <c r="P3" s="1414"/>
    </row>
    <row r="4" spans="1:16" ht="15" thickBot="1">
      <c r="A4" s="27" t="s">
        <v>4</v>
      </c>
      <c r="B4" s="17" t="s">
        <v>5</v>
      </c>
      <c r="C4" s="17"/>
      <c r="D4" s="18" t="s">
        <v>6</v>
      </c>
      <c r="E4" s="16" t="s">
        <v>4</v>
      </c>
      <c r="F4" s="17" t="s">
        <v>5</v>
      </c>
      <c r="G4" s="565"/>
      <c r="H4" s="130" t="s">
        <v>6</v>
      </c>
      <c r="I4" s="21" t="s">
        <v>4</v>
      </c>
      <c r="J4" s="131" t="s">
        <v>5</v>
      </c>
      <c r="K4" s="131"/>
      <c r="L4" s="132" t="s">
        <v>6</v>
      </c>
      <c r="M4" s="133" t="s">
        <v>4</v>
      </c>
      <c r="N4" s="131" t="s">
        <v>5</v>
      </c>
      <c r="O4" s="571"/>
      <c r="P4" s="134" t="s">
        <v>6</v>
      </c>
    </row>
    <row r="5" spans="1:16" ht="16.2" thickBot="1">
      <c r="A5" s="1755" t="s">
        <v>427</v>
      </c>
      <c r="B5" s="1756"/>
      <c r="C5" s="1756"/>
      <c r="D5" s="1756"/>
      <c r="E5" s="1756"/>
      <c r="F5" s="1756"/>
      <c r="G5" s="1756"/>
      <c r="H5" s="1757"/>
      <c r="I5" s="70">
        <v>1025</v>
      </c>
      <c r="J5" s="62"/>
      <c r="K5" s="685">
        <f>J5*L5</f>
        <v>0</v>
      </c>
      <c r="L5" s="64">
        <v>6.33</v>
      </c>
      <c r="M5" s="26">
        <v>1008</v>
      </c>
      <c r="N5" s="48"/>
      <c r="O5" s="651">
        <f>N5*P5</f>
        <v>0</v>
      </c>
      <c r="P5" s="20">
        <v>6.33</v>
      </c>
    </row>
    <row r="6" spans="1:16" ht="15" thickBot="1">
      <c r="A6" s="1754" t="s">
        <v>428</v>
      </c>
      <c r="B6" s="1589"/>
      <c r="C6" s="1589"/>
      <c r="D6" s="1589"/>
      <c r="E6" s="1531"/>
      <c r="F6" s="1531"/>
      <c r="G6" s="1532"/>
      <c r="H6" s="1533"/>
      <c r="I6" s="71">
        <v>1026</v>
      </c>
      <c r="J6" s="48"/>
      <c r="K6" s="685">
        <f t="shared" ref="K6:K36" si="0">J6*L6</f>
        <v>0</v>
      </c>
      <c r="L6" s="20">
        <v>6.33</v>
      </c>
      <c r="M6" s="26">
        <v>1009</v>
      </c>
      <c r="N6" s="48"/>
      <c r="O6" s="651">
        <f t="shared" ref="O6:O65" si="1">N6*P6</f>
        <v>0</v>
      </c>
      <c r="P6" s="20">
        <v>6.33</v>
      </c>
    </row>
    <row r="7" spans="1:16" ht="15" thickBot="1">
      <c r="A7" s="1712" t="s">
        <v>429</v>
      </c>
      <c r="B7" s="1713"/>
      <c r="C7" s="1713"/>
      <c r="D7" s="1714"/>
      <c r="E7" s="75">
        <v>1061</v>
      </c>
      <c r="F7" s="41"/>
      <c r="G7" s="672">
        <f>F7*H7</f>
        <v>0</v>
      </c>
      <c r="H7" s="34">
        <v>6.33</v>
      </c>
      <c r="I7" s="71">
        <v>1027</v>
      </c>
      <c r="J7" s="48"/>
      <c r="K7" s="685">
        <f t="shared" si="0"/>
        <v>0</v>
      </c>
      <c r="L7" s="20">
        <v>6.33</v>
      </c>
      <c r="M7" s="26">
        <v>1010</v>
      </c>
      <c r="N7" s="48"/>
      <c r="O7" s="651">
        <f t="shared" si="1"/>
        <v>0</v>
      </c>
      <c r="P7" s="20">
        <v>6.33</v>
      </c>
    </row>
    <row r="8" spans="1:16" ht="15" thickBot="1">
      <c r="A8" s="76">
        <v>1001</v>
      </c>
      <c r="B8" s="62"/>
      <c r="C8" s="685">
        <f>B8*D8</f>
        <v>0</v>
      </c>
      <c r="D8" s="64">
        <v>6.33</v>
      </c>
      <c r="E8" s="74">
        <v>1062</v>
      </c>
      <c r="F8" s="48"/>
      <c r="G8" s="672">
        <f t="shared" ref="G8:G42" si="2">F8*H8</f>
        <v>0</v>
      </c>
      <c r="H8" s="34">
        <v>6.33</v>
      </c>
      <c r="I8" s="71">
        <v>1028</v>
      </c>
      <c r="J8" s="48"/>
      <c r="K8" s="685">
        <f t="shared" si="0"/>
        <v>0</v>
      </c>
      <c r="L8" s="20">
        <v>6.33</v>
      </c>
      <c r="M8" s="26">
        <v>1011</v>
      </c>
      <c r="N8" s="48"/>
      <c r="O8" s="651">
        <f t="shared" si="1"/>
        <v>0</v>
      </c>
      <c r="P8" s="20">
        <v>6.33</v>
      </c>
    </row>
    <row r="9" spans="1:16" ht="15" thickBot="1">
      <c r="A9" s="40">
        <v>1002</v>
      </c>
      <c r="B9" s="48"/>
      <c r="C9" s="685">
        <f t="shared" ref="C9:C67" si="3">B9*D9</f>
        <v>0</v>
      </c>
      <c r="D9" s="20">
        <v>6.33</v>
      </c>
      <c r="E9" s="74">
        <v>1063</v>
      </c>
      <c r="F9" s="48"/>
      <c r="G9" s="672">
        <f t="shared" si="2"/>
        <v>0</v>
      </c>
      <c r="H9" s="34">
        <v>6.33</v>
      </c>
      <c r="I9" s="71">
        <v>1029</v>
      </c>
      <c r="J9" s="48"/>
      <c r="K9" s="685">
        <f t="shared" si="0"/>
        <v>0</v>
      </c>
      <c r="L9" s="20">
        <v>6.33</v>
      </c>
      <c r="M9" s="26">
        <v>1012</v>
      </c>
      <c r="N9" s="48"/>
      <c r="O9" s="651">
        <f t="shared" si="1"/>
        <v>0</v>
      </c>
      <c r="P9" s="20">
        <v>6.33</v>
      </c>
    </row>
    <row r="10" spans="1:16" ht="15" thickBot="1">
      <c r="A10" s="40">
        <v>1003</v>
      </c>
      <c r="B10" s="48"/>
      <c r="C10" s="685">
        <f t="shared" si="3"/>
        <v>0</v>
      </c>
      <c r="D10" s="20">
        <v>6.33</v>
      </c>
      <c r="E10" s="74">
        <v>1064</v>
      </c>
      <c r="F10" s="48"/>
      <c r="G10" s="672">
        <f t="shared" si="2"/>
        <v>0</v>
      </c>
      <c r="H10" s="34">
        <v>6.33</v>
      </c>
      <c r="I10" s="71">
        <v>1030</v>
      </c>
      <c r="J10" s="48"/>
      <c r="K10" s="685">
        <f t="shared" si="0"/>
        <v>0</v>
      </c>
      <c r="L10" s="20">
        <v>6.33</v>
      </c>
      <c r="M10" s="26">
        <v>1013</v>
      </c>
      <c r="N10" s="48"/>
      <c r="O10" s="651">
        <f t="shared" si="1"/>
        <v>0</v>
      </c>
      <c r="P10" s="20">
        <v>6.33</v>
      </c>
    </row>
    <row r="11" spans="1:16" ht="15" thickBot="1">
      <c r="A11" s="40">
        <v>1004</v>
      </c>
      <c r="B11" s="48"/>
      <c r="C11" s="685">
        <f t="shared" si="3"/>
        <v>0</v>
      </c>
      <c r="D11" s="20">
        <v>6.33</v>
      </c>
      <c r="E11" s="74">
        <v>1065</v>
      </c>
      <c r="F11" s="48"/>
      <c r="G11" s="672">
        <f t="shared" si="2"/>
        <v>0</v>
      </c>
      <c r="H11" s="34">
        <v>6.33</v>
      </c>
      <c r="I11" s="71">
        <v>1031</v>
      </c>
      <c r="J11" s="48"/>
      <c r="K11" s="685">
        <f t="shared" si="0"/>
        <v>0</v>
      </c>
      <c r="L11" s="20">
        <v>6.33</v>
      </c>
      <c r="M11" s="26">
        <v>1014</v>
      </c>
      <c r="N11" s="48"/>
      <c r="O11" s="651">
        <f t="shared" si="1"/>
        <v>0</v>
      </c>
      <c r="P11" s="20">
        <v>6.33</v>
      </c>
    </row>
    <row r="12" spans="1:16" ht="15" thickBot="1">
      <c r="A12" s="40">
        <v>1005</v>
      </c>
      <c r="B12" s="48"/>
      <c r="C12" s="685">
        <f t="shared" si="3"/>
        <v>0</v>
      </c>
      <c r="D12" s="20">
        <v>6.33</v>
      </c>
      <c r="E12" s="74">
        <v>1066</v>
      </c>
      <c r="F12" s="48"/>
      <c r="G12" s="672">
        <f t="shared" si="2"/>
        <v>0</v>
      </c>
      <c r="H12" s="34">
        <v>6.33</v>
      </c>
      <c r="I12" s="71">
        <v>1032</v>
      </c>
      <c r="J12" s="48"/>
      <c r="K12" s="685">
        <f t="shared" si="0"/>
        <v>0</v>
      </c>
      <c r="L12" s="20">
        <v>6.33</v>
      </c>
      <c r="M12" s="26">
        <v>1015</v>
      </c>
      <c r="N12" s="48"/>
      <c r="O12" s="651">
        <f t="shared" si="1"/>
        <v>0</v>
      </c>
      <c r="P12" s="20">
        <v>6.33</v>
      </c>
    </row>
    <row r="13" spans="1:16" ht="15" thickBot="1">
      <c r="A13" s="40">
        <v>1006</v>
      </c>
      <c r="B13" s="48"/>
      <c r="C13" s="685">
        <f t="shared" si="3"/>
        <v>0</v>
      </c>
      <c r="D13" s="20">
        <v>6.33</v>
      </c>
      <c r="E13" s="74">
        <v>1067</v>
      </c>
      <c r="F13" s="48"/>
      <c r="G13" s="672">
        <f t="shared" si="2"/>
        <v>0</v>
      </c>
      <c r="H13" s="34">
        <v>6.33</v>
      </c>
      <c r="I13" s="71">
        <v>1033</v>
      </c>
      <c r="J13" s="48"/>
      <c r="K13" s="685">
        <f t="shared" si="0"/>
        <v>0</v>
      </c>
      <c r="L13" s="20">
        <v>6.33</v>
      </c>
      <c r="M13" s="26">
        <v>1016</v>
      </c>
      <c r="N13" s="48"/>
      <c r="O13" s="651">
        <f t="shared" si="1"/>
        <v>0</v>
      </c>
      <c r="P13" s="20">
        <v>6.33</v>
      </c>
    </row>
    <row r="14" spans="1:16" ht="15" thickBot="1">
      <c r="A14" s="40">
        <v>1007</v>
      </c>
      <c r="B14" s="48"/>
      <c r="C14" s="685">
        <f t="shared" si="3"/>
        <v>0</v>
      </c>
      <c r="D14" s="20">
        <v>6.33</v>
      </c>
      <c r="E14" s="74">
        <v>1068</v>
      </c>
      <c r="F14" s="48"/>
      <c r="G14" s="672">
        <f t="shared" si="2"/>
        <v>0</v>
      </c>
      <c r="H14" s="34">
        <v>6.33</v>
      </c>
      <c r="I14" s="71">
        <v>1034</v>
      </c>
      <c r="J14" s="48"/>
      <c r="K14" s="685">
        <f t="shared" si="0"/>
        <v>0</v>
      </c>
      <c r="L14" s="20">
        <v>6.33</v>
      </c>
      <c r="M14" s="26">
        <v>1017</v>
      </c>
      <c r="N14" s="48"/>
      <c r="O14" s="651">
        <f t="shared" si="1"/>
        <v>0</v>
      </c>
      <c r="P14" s="20">
        <v>6.33</v>
      </c>
    </row>
    <row r="15" spans="1:16" ht="15" thickBot="1">
      <c r="A15" s="40">
        <v>1008</v>
      </c>
      <c r="B15" s="48"/>
      <c r="C15" s="685">
        <f t="shared" si="3"/>
        <v>0</v>
      </c>
      <c r="D15" s="20">
        <v>6.33</v>
      </c>
      <c r="E15" s="74">
        <v>1069</v>
      </c>
      <c r="F15" s="48"/>
      <c r="G15" s="672">
        <f t="shared" si="2"/>
        <v>0</v>
      </c>
      <c r="H15" s="34">
        <v>6.33</v>
      </c>
      <c r="I15" s="71">
        <v>1035</v>
      </c>
      <c r="J15" s="48"/>
      <c r="K15" s="685">
        <f t="shared" si="0"/>
        <v>0</v>
      </c>
      <c r="L15" s="20">
        <v>6.33</v>
      </c>
      <c r="M15" s="26">
        <v>1018</v>
      </c>
      <c r="N15" s="48"/>
      <c r="O15" s="651">
        <f t="shared" si="1"/>
        <v>0</v>
      </c>
      <c r="P15" s="20">
        <v>6.33</v>
      </c>
    </row>
    <row r="16" spans="1:16" ht="15" thickBot="1">
      <c r="A16" s="40">
        <v>1009</v>
      </c>
      <c r="B16" s="48"/>
      <c r="C16" s="685">
        <f t="shared" si="3"/>
        <v>0</v>
      </c>
      <c r="D16" s="20">
        <v>6.33</v>
      </c>
      <c r="E16" s="74">
        <v>1070</v>
      </c>
      <c r="F16" s="48"/>
      <c r="G16" s="672">
        <f t="shared" si="2"/>
        <v>0</v>
      </c>
      <c r="H16" s="34">
        <v>6.33</v>
      </c>
      <c r="I16" s="71">
        <v>1036</v>
      </c>
      <c r="J16" s="48"/>
      <c r="K16" s="685">
        <f t="shared" si="0"/>
        <v>0</v>
      </c>
      <c r="L16" s="20">
        <v>6.33</v>
      </c>
      <c r="M16" s="26">
        <v>1019</v>
      </c>
      <c r="N16" s="48"/>
      <c r="O16" s="651">
        <f t="shared" si="1"/>
        <v>0</v>
      </c>
      <c r="P16" s="20">
        <v>6.33</v>
      </c>
    </row>
    <row r="17" spans="1:17" ht="15" thickBot="1">
      <c r="A17" s="40">
        <v>1010</v>
      </c>
      <c r="B17" s="48"/>
      <c r="C17" s="685">
        <f t="shared" si="3"/>
        <v>0</v>
      </c>
      <c r="D17" s="20">
        <v>6.33</v>
      </c>
      <c r="E17" s="74">
        <v>1071</v>
      </c>
      <c r="F17" s="48"/>
      <c r="G17" s="672">
        <f t="shared" si="2"/>
        <v>0</v>
      </c>
      <c r="H17" s="34">
        <v>6.33</v>
      </c>
      <c r="I17" s="71" t="s">
        <v>19</v>
      </c>
      <c r="J17" s="48"/>
      <c r="K17" s="685">
        <f t="shared" si="0"/>
        <v>0</v>
      </c>
      <c r="L17" s="20">
        <v>6.33</v>
      </c>
      <c r="M17" s="26">
        <v>1020</v>
      </c>
      <c r="N17" s="48"/>
      <c r="O17" s="651">
        <f t="shared" si="1"/>
        <v>0</v>
      </c>
      <c r="P17" s="20">
        <v>6.33</v>
      </c>
    </row>
    <row r="18" spans="1:17" ht="15" thickBot="1">
      <c r="A18" s="40">
        <v>1011</v>
      </c>
      <c r="B18" s="48"/>
      <c r="C18" s="685">
        <f t="shared" si="3"/>
        <v>0</v>
      </c>
      <c r="D18" s="20">
        <v>6.33</v>
      </c>
      <c r="E18" s="74">
        <v>1072</v>
      </c>
      <c r="F18" s="48"/>
      <c r="G18" s="672">
        <f t="shared" si="2"/>
        <v>0</v>
      </c>
      <c r="H18" s="34">
        <v>6.33</v>
      </c>
      <c r="I18" s="71" t="s">
        <v>20</v>
      </c>
      <c r="J18" s="48"/>
      <c r="K18" s="685">
        <f t="shared" si="0"/>
        <v>0</v>
      </c>
      <c r="L18" s="20">
        <v>6.33</v>
      </c>
      <c r="M18" s="26">
        <v>1021</v>
      </c>
      <c r="N18" s="48"/>
      <c r="O18" s="651">
        <f t="shared" si="1"/>
        <v>0</v>
      </c>
      <c r="P18" s="20">
        <v>6.33</v>
      </c>
    </row>
    <row r="19" spans="1:17" ht="15" thickBot="1">
      <c r="A19" s="40">
        <v>1012</v>
      </c>
      <c r="B19" s="48"/>
      <c r="C19" s="685">
        <f t="shared" si="3"/>
        <v>0</v>
      </c>
      <c r="D19" s="20">
        <v>6.33</v>
      </c>
      <c r="E19" s="74">
        <v>1073</v>
      </c>
      <c r="F19" s="48"/>
      <c r="G19" s="672">
        <f t="shared" si="2"/>
        <v>0</v>
      </c>
      <c r="H19" s="34">
        <v>6.33</v>
      </c>
      <c r="I19" s="71" t="s">
        <v>21</v>
      </c>
      <c r="J19" s="48"/>
      <c r="K19" s="685">
        <f t="shared" si="0"/>
        <v>0</v>
      </c>
      <c r="L19" s="20">
        <v>6.33</v>
      </c>
      <c r="M19" s="26">
        <v>1022</v>
      </c>
      <c r="N19" s="48"/>
      <c r="O19" s="651">
        <f t="shared" si="1"/>
        <v>0</v>
      </c>
      <c r="P19" s="20">
        <v>6.33</v>
      </c>
    </row>
    <row r="20" spans="1:17" ht="15" thickBot="1">
      <c r="A20" s="40">
        <v>1013</v>
      </c>
      <c r="B20" s="48"/>
      <c r="C20" s="685">
        <f t="shared" si="3"/>
        <v>0</v>
      </c>
      <c r="D20" s="20">
        <v>6.33</v>
      </c>
      <c r="E20" s="74">
        <v>1074</v>
      </c>
      <c r="F20" s="48"/>
      <c r="G20" s="672">
        <f t="shared" si="2"/>
        <v>0</v>
      </c>
      <c r="H20" s="34">
        <v>6.33</v>
      </c>
      <c r="I20" s="71" t="s">
        <v>171</v>
      </c>
      <c r="J20" s="48"/>
      <c r="K20" s="685">
        <f t="shared" si="0"/>
        <v>0</v>
      </c>
      <c r="L20" s="20">
        <v>6.33</v>
      </c>
      <c r="M20" s="26">
        <v>1023</v>
      </c>
      <c r="N20" s="48"/>
      <c r="O20" s="651">
        <f t="shared" si="1"/>
        <v>0</v>
      </c>
      <c r="P20" s="20">
        <v>6.33</v>
      </c>
    </row>
    <row r="21" spans="1:17" ht="15" thickBot="1">
      <c r="A21" s="40">
        <v>1014</v>
      </c>
      <c r="B21" s="48"/>
      <c r="C21" s="685">
        <f t="shared" si="3"/>
        <v>0</v>
      </c>
      <c r="D21" s="20">
        <v>6.33</v>
      </c>
      <c r="E21" s="74">
        <v>1075</v>
      </c>
      <c r="F21" s="48"/>
      <c r="G21" s="672">
        <f t="shared" si="2"/>
        <v>0</v>
      </c>
      <c r="H21" s="34">
        <v>6.33</v>
      </c>
      <c r="I21" s="71" t="s">
        <v>66</v>
      </c>
      <c r="J21" s="48"/>
      <c r="K21" s="685">
        <f t="shared" si="0"/>
        <v>0</v>
      </c>
      <c r="L21" s="20">
        <v>6.33</v>
      </c>
      <c r="M21" s="26">
        <v>1024</v>
      </c>
      <c r="N21" s="48"/>
      <c r="O21" s="651">
        <f t="shared" si="1"/>
        <v>0</v>
      </c>
      <c r="P21" s="20">
        <v>6.33</v>
      </c>
      <c r="Q21" s="145"/>
    </row>
    <row r="22" spans="1:17" ht="15" thickBot="1">
      <c r="A22" s="40">
        <v>1015</v>
      </c>
      <c r="B22" s="48"/>
      <c r="C22" s="685">
        <f t="shared" si="3"/>
        <v>0</v>
      </c>
      <c r="D22" s="20">
        <v>6.33</v>
      </c>
      <c r="E22" s="74">
        <v>1076</v>
      </c>
      <c r="F22" s="48"/>
      <c r="G22" s="672">
        <f t="shared" si="2"/>
        <v>0</v>
      </c>
      <c r="H22" s="34">
        <v>6.33</v>
      </c>
      <c r="I22" s="71" t="s">
        <v>67</v>
      </c>
      <c r="J22" s="48"/>
      <c r="K22" s="685">
        <f t="shared" si="0"/>
        <v>0</v>
      </c>
      <c r="L22" s="20">
        <v>6.33</v>
      </c>
      <c r="M22" s="26">
        <v>1025</v>
      </c>
      <c r="N22" s="48"/>
      <c r="O22" s="651">
        <f t="shared" si="1"/>
        <v>0</v>
      </c>
      <c r="P22" s="20">
        <v>6.33</v>
      </c>
    </row>
    <row r="23" spans="1:17" ht="15" thickBot="1">
      <c r="A23" s="40">
        <v>1016</v>
      </c>
      <c r="B23" s="48"/>
      <c r="C23" s="685">
        <f t="shared" si="3"/>
        <v>0</v>
      </c>
      <c r="D23" s="20">
        <v>6.33</v>
      </c>
      <c r="E23" s="74">
        <v>1077</v>
      </c>
      <c r="F23" s="48"/>
      <c r="G23" s="672">
        <f t="shared" si="2"/>
        <v>0</v>
      </c>
      <c r="H23" s="34">
        <v>6.33</v>
      </c>
      <c r="I23" s="71" t="s">
        <v>68</v>
      </c>
      <c r="J23" s="48"/>
      <c r="K23" s="685">
        <f t="shared" si="0"/>
        <v>0</v>
      </c>
      <c r="L23" s="20">
        <v>6.33</v>
      </c>
      <c r="M23" s="26">
        <v>1026</v>
      </c>
      <c r="N23" s="48"/>
      <c r="O23" s="651">
        <f t="shared" si="1"/>
        <v>0</v>
      </c>
      <c r="P23" s="20">
        <v>6.33</v>
      </c>
    </row>
    <row r="24" spans="1:17" ht="15" thickBot="1">
      <c r="A24" s="40">
        <v>1017</v>
      </c>
      <c r="B24" s="48"/>
      <c r="C24" s="685">
        <f t="shared" si="3"/>
        <v>0</v>
      </c>
      <c r="D24" s="20">
        <v>6.33</v>
      </c>
      <c r="E24" s="74">
        <v>1078</v>
      </c>
      <c r="F24" s="48"/>
      <c r="G24" s="672">
        <f t="shared" si="2"/>
        <v>0</v>
      </c>
      <c r="H24" s="34">
        <v>6.33</v>
      </c>
      <c r="I24" s="71" t="s">
        <v>69</v>
      </c>
      <c r="J24" s="48"/>
      <c r="K24" s="685">
        <f t="shared" si="0"/>
        <v>0</v>
      </c>
      <c r="L24" s="20">
        <v>6.33</v>
      </c>
      <c r="M24" s="26">
        <v>1027</v>
      </c>
      <c r="N24" s="48"/>
      <c r="O24" s="651">
        <f t="shared" si="1"/>
        <v>0</v>
      </c>
      <c r="P24" s="20">
        <v>6.33</v>
      </c>
    </row>
    <row r="25" spans="1:17" ht="15" thickBot="1">
      <c r="A25" s="40">
        <v>1018</v>
      </c>
      <c r="B25" s="48"/>
      <c r="C25" s="685">
        <f t="shared" si="3"/>
        <v>0</v>
      </c>
      <c r="D25" s="20">
        <v>6.33</v>
      </c>
      <c r="E25" s="74">
        <v>1079</v>
      </c>
      <c r="F25" s="48"/>
      <c r="G25" s="672">
        <f t="shared" si="2"/>
        <v>0</v>
      </c>
      <c r="H25" s="34">
        <v>6.33</v>
      </c>
      <c r="I25" s="71" t="s">
        <v>74</v>
      </c>
      <c r="J25" s="48"/>
      <c r="K25" s="685">
        <f t="shared" si="0"/>
        <v>0</v>
      </c>
      <c r="L25" s="20">
        <v>6.33</v>
      </c>
      <c r="M25" s="26">
        <v>1028</v>
      </c>
      <c r="N25" s="48"/>
      <c r="O25" s="651">
        <f t="shared" si="1"/>
        <v>0</v>
      </c>
      <c r="P25" s="20">
        <v>6.33</v>
      </c>
    </row>
    <row r="26" spans="1:17" ht="15" thickBot="1">
      <c r="A26" s="40">
        <v>1019</v>
      </c>
      <c r="B26" s="48"/>
      <c r="C26" s="685">
        <f t="shared" si="3"/>
        <v>0</v>
      </c>
      <c r="D26" s="20">
        <v>6.33</v>
      </c>
      <c r="E26" s="74">
        <v>1080</v>
      </c>
      <c r="F26" s="48"/>
      <c r="G26" s="672">
        <f t="shared" si="2"/>
        <v>0</v>
      </c>
      <c r="H26" s="34">
        <v>6.33</v>
      </c>
      <c r="I26" s="71" t="s">
        <v>77</v>
      </c>
      <c r="J26" s="48"/>
      <c r="K26" s="685">
        <f t="shared" si="0"/>
        <v>0</v>
      </c>
      <c r="L26" s="20">
        <v>6.33</v>
      </c>
      <c r="M26" s="26">
        <v>1029</v>
      </c>
      <c r="N26" s="48"/>
      <c r="O26" s="651">
        <f t="shared" si="1"/>
        <v>0</v>
      </c>
      <c r="P26" s="20">
        <v>6.33</v>
      </c>
    </row>
    <row r="27" spans="1:17" ht="15" thickBot="1">
      <c r="A27" s="40">
        <v>1020</v>
      </c>
      <c r="B27" s="48"/>
      <c r="C27" s="685">
        <f t="shared" si="3"/>
        <v>0</v>
      </c>
      <c r="D27" s="20">
        <v>6.33</v>
      </c>
      <c r="E27" s="74">
        <v>1081</v>
      </c>
      <c r="F27" s="48"/>
      <c r="G27" s="672">
        <f t="shared" si="2"/>
        <v>0</v>
      </c>
      <c r="H27" s="34">
        <v>6.33</v>
      </c>
      <c r="I27" s="71" t="s">
        <v>78</v>
      </c>
      <c r="J27" s="48"/>
      <c r="K27" s="685">
        <f t="shared" si="0"/>
        <v>0</v>
      </c>
      <c r="L27" s="20">
        <v>6.33</v>
      </c>
      <c r="M27" s="26">
        <v>1030</v>
      </c>
      <c r="N27" s="48"/>
      <c r="O27" s="651">
        <f t="shared" si="1"/>
        <v>0</v>
      </c>
      <c r="P27" s="20">
        <v>6.33</v>
      </c>
    </row>
    <row r="28" spans="1:17" ht="15" thickBot="1">
      <c r="A28" s="40">
        <v>1021</v>
      </c>
      <c r="B28" s="48"/>
      <c r="C28" s="685">
        <f t="shared" si="3"/>
        <v>0</v>
      </c>
      <c r="D28" s="20">
        <v>6.33</v>
      </c>
      <c r="E28" s="74">
        <v>1082</v>
      </c>
      <c r="F28" s="48"/>
      <c r="G28" s="672">
        <f t="shared" si="2"/>
        <v>0</v>
      </c>
      <c r="H28" s="34">
        <v>6.33</v>
      </c>
      <c r="I28" s="71" t="s">
        <v>79</v>
      </c>
      <c r="J28" s="48"/>
      <c r="K28" s="685">
        <f t="shared" si="0"/>
        <v>0</v>
      </c>
      <c r="L28" s="20">
        <v>6.33</v>
      </c>
      <c r="M28" s="26">
        <v>1031</v>
      </c>
      <c r="N28" s="58"/>
      <c r="O28" s="651">
        <f t="shared" si="1"/>
        <v>0</v>
      </c>
      <c r="P28" s="20">
        <v>6.33</v>
      </c>
    </row>
    <row r="29" spans="1:17" ht="15" thickBot="1">
      <c r="A29" s="40">
        <v>1022</v>
      </c>
      <c r="B29" s="48"/>
      <c r="C29" s="685">
        <f t="shared" si="3"/>
        <v>0</v>
      </c>
      <c r="D29" s="20">
        <v>6.33</v>
      </c>
      <c r="E29" s="74">
        <v>1083</v>
      </c>
      <c r="F29" s="48"/>
      <c r="G29" s="672">
        <f t="shared" si="2"/>
        <v>0</v>
      </c>
      <c r="H29" s="34">
        <v>6.33</v>
      </c>
      <c r="I29" s="55" t="s">
        <v>172</v>
      </c>
      <c r="J29" s="49"/>
      <c r="K29" s="685">
        <f t="shared" si="0"/>
        <v>0</v>
      </c>
      <c r="L29" s="20">
        <v>6.33</v>
      </c>
      <c r="M29" s="26">
        <v>1032</v>
      </c>
      <c r="N29" s="48"/>
      <c r="O29" s="651">
        <f t="shared" si="1"/>
        <v>0</v>
      </c>
      <c r="P29" s="20">
        <v>6.33</v>
      </c>
    </row>
    <row r="30" spans="1:17" ht="15" thickBot="1">
      <c r="A30" s="40">
        <v>1023</v>
      </c>
      <c r="B30" s="48"/>
      <c r="C30" s="685">
        <f t="shared" si="3"/>
        <v>0</v>
      </c>
      <c r="D30" s="20">
        <v>6.33</v>
      </c>
      <c r="E30" s="74">
        <v>1084</v>
      </c>
      <c r="F30" s="48"/>
      <c r="G30" s="672">
        <f t="shared" si="2"/>
        <v>0</v>
      </c>
      <c r="H30" s="34">
        <v>6.33</v>
      </c>
      <c r="I30" s="71" t="s">
        <v>173</v>
      </c>
      <c r="J30" s="48"/>
      <c r="K30" s="685">
        <f t="shared" si="0"/>
        <v>0</v>
      </c>
      <c r="L30" s="20">
        <v>6.33</v>
      </c>
      <c r="M30" s="174">
        <v>1033</v>
      </c>
      <c r="N30" s="125"/>
      <c r="O30" s="651">
        <f t="shared" si="1"/>
        <v>0</v>
      </c>
      <c r="P30" s="20">
        <v>6.33</v>
      </c>
    </row>
    <row r="31" spans="1:17" ht="15" thickBot="1">
      <c r="A31" s="40">
        <v>1024</v>
      </c>
      <c r="B31" s="48"/>
      <c r="C31" s="685">
        <f t="shared" si="3"/>
        <v>0</v>
      </c>
      <c r="D31" s="20">
        <v>6.33</v>
      </c>
      <c r="E31" s="74">
        <v>1085</v>
      </c>
      <c r="F31" s="48"/>
      <c r="G31" s="672">
        <f t="shared" si="2"/>
        <v>0</v>
      </c>
      <c r="H31" s="34">
        <v>6.33</v>
      </c>
      <c r="I31" s="71" t="s">
        <v>174</v>
      </c>
      <c r="J31" s="48"/>
      <c r="K31" s="685">
        <f t="shared" si="0"/>
        <v>0</v>
      </c>
      <c r="L31" s="20">
        <v>6.33</v>
      </c>
      <c r="M31" s="26">
        <v>1034</v>
      </c>
      <c r="N31" s="48"/>
      <c r="O31" s="651">
        <f t="shared" si="1"/>
        <v>0</v>
      </c>
      <c r="P31" s="20">
        <v>6.33</v>
      </c>
    </row>
    <row r="32" spans="1:17" ht="15" thickBot="1">
      <c r="A32" s="40">
        <v>1025</v>
      </c>
      <c r="B32" s="48"/>
      <c r="C32" s="685">
        <f t="shared" si="3"/>
        <v>0</v>
      </c>
      <c r="D32" s="20">
        <v>6.33</v>
      </c>
      <c r="E32" s="74">
        <v>1086</v>
      </c>
      <c r="F32" s="48"/>
      <c r="G32" s="672">
        <f t="shared" si="2"/>
        <v>0</v>
      </c>
      <c r="H32" s="34">
        <v>6.33</v>
      </c>
      <c r="I32" s="223" t="s">
        <v>175</v>
      </c>
      <c r="J32" s="48"/>
      <c r="K32" s="685">
        <f t="shared" si="0"/>
        <v>0</v>
      </c>
      <c r="L32" s="20">
        <v>6.33</v>
      </c>
      <c r="M32" s="44">
        <v>1035</v>
      </c>
      <c r="N32" s="48"/>
      <c r="O32" s="651">
        <f t="shared" si="1"/>
        <v>0</v>
      </c>
      <c r="P32" s="20">
        <v>6.33</v>
      </c>
    </row>
    <row r="33" spans="1:16" ht="15" thickBot="1">
      <c r="A33" s="40">
        <v>1026</v>
      </c>
      <c r="B33" s="48"/>
      <c r="C33" s="685">
        <f t="shared" si="3"/>
        <v>0</v>
      </c>
      <c r="D33" s="20">
        <v>6.33</v>
      </c>
      <c r="E33" s="74">
        <v>1087</v>
      </c>
      <c r="F33" s="48"/>
      <c r="G33" s="672">
        <f t="shared" si="2"/>
        <v>0</v>
      </c>
      <c r="H33" s="34">
        <v>6.33</v>
      </c>
      <c r="I33" s="223" t="s">
        <v>176</v>
      </c>
      <c r="J33" s="48"/>
      <c r="K33" s="685">
        <f t="shared" si="0"/>
        <v>0</v>
      </c>
      <c r="L33" s="20">
        <v>6.33</v>
      </c>
      <c r="M33" s="44">
        <v>1036</v>
      </c>
      <c r="N33" s="48"/>
      <c r="O33" s="651">
        <f t="shared" si="1"/>
        <v>0</v>
      </c>
      <c r="P33" s="20">
        <v>6.33</v>
      </c>
    </row>
    <row r="34" spans="1:16" ht="15" thickBot="1">
      <c r="A34" s="40">
        <v>1027</v>
      </c>
      <c r="B34" s="48"/>
      <c r="C34" s="685">
        <f t="shared" si="3"/>
        <v>0</v>
      </c>
      <c r="D34" s="20">
        <v>6.33</v>
      </c>
      <c r="E34" s="74">
        <v>1088</v>
      </c>
      <c r="F34" s="48"/>
      <c r="G34" s="672">
        <f t="shared" si="2"/>
        <v>0</v>
      </c>
      <c r="H34" s="34">
        <v>6.33</v>
      </c>
      <c r="I34" s="223" t="s">
        <v>177</v>
      </c>
      <c r="J34" s="110"/>
      <c r="K34" s="685">
        <f t="shared" si="0"/>
        <v>0</v>
      </c>
      <c r="L34" s="20">
        <v>6.33</v>
      </c>
      <c r="M34" s="44">
        <v>1037</v>
      </c>
      <c r="N34" s="48"/>
      <c r="O34" s="651">
        <f t="shared" si="1"/>
        <v>0</v>
      </c>
      <c r="P34" s="20">
        <v>6.33</v>
      </c>
    </row>
    <row r="35" spans="1:16" ht="15" thickBot="1">
      <c r="A35" s="40">
        <v>1028</v>
      </c>
      <c r="B35" s="48"/>
      <c r="C35" s="685">
        <f t="shared" si="3"/>
        <v>0</v>
      </c>
      <c r="D35" s="20">
        <v>6.33</v>
      </c>
      <c r="E35" s="74">
        <v>1089</v>
      </c>
      <c r="F35" s="48"/>
      <c r="G35" s="672">
        <f t="shared" si="2"/>
        <v>0</v>
      </c>
      <c r="H35" s="34">
        <v>6.33</v>
      </c>
      <c r="I35" s="223" t="s">
        <v>178</v>
      </c>
      <c r="J35" s="48"/>
      <c r="K35" s="685">
        <f t="shared" si="0"/>
        <v>0</v>
      </c>
      <c r="L35" s="20">
        <v>6.33</v>
      </c>
      <c r="M35" s="44">
        <v>1038</v>
      </c>
      <c r="N35" s="48"/>
      <c r="O35" s="651">
        <f t="shared" si="1"/>
        <v>0</v>
      </c>
      <c r="P35" s="20">
        <v>6.33</v>
      </c>
    </row>
    <row r="36" spans="1:16" ht="15" thickBot="1">
      <c r="A36" s="40">
        <v>1029</v>
      </c>
      <c r="B36" s="48"/>
      <c r="C36" s="685">
        <f t="shared" si="3"/>
        <v>0</v>
      </c>
      <c r="D36" s="20">
        <v>6.33</v>
      </c>
      <c r="E36" s="74">
        <v>1090</v>
      </c>
      <c r="F36" s="48"/>
      <c r="G36" s="672">
        <f t="shared" si="2"/>
        <v>0</v>
      </c>
      <c r="H36" s="34">
        <v>6.33</v>
      </c>
      <c r="I36" s="224" t="s">
        <v>86</v>
      </c>
      <c r="J36" s="37"/>
      <c r="K36" s="685">
        <f t="shared" si="0"/>
        <v>0</v>
      </c>
      <c r="L36" s="20">
        <v>6.33</v>
      </c>
      <c r="M36" s="44">
        <v>1039</v>
      </c>
      <c r="N36" s="48"/>
      <c r="O36" s="651">
        <f t="shared" si="1"/>
        <v>0</v>
      </c>
      <c r="P36" s="20">
        <v>6.33</v>
      </c>
    </row>
    <row r="37" spans="1:16" ht="15" thickBot="1">
      <c r="A37" s="40">
        <v>1030</v>
      </c>
      <c r="B37" s="48"/>
      <c r="C37" s="685">
        <f t="shared" si="3"/>
        <v>0</v>
      </c>
      <c r="D37" s="20">
        <v>6.33</v>
      </c>
      <c r="E37" s="74">
        <v>1091</v>
      </c>
      <c r="F37" s="48"/>
      <c r="G37" s="672">
        <f t="shared" si="2"/>
        <v>0</v>
      </c>
      <c r="H37" s="34">
        <v>6.33</v>
      </c>
      <c r="I37" s="11" t="s">
        <v>10</v>
      </c>
      <c r="J37" s="32">
        <f>SUM(J5:J36)</f>
        <v>0</v>
      </c>
      <c r="K37" s="32">
        <f>SUM(K5:K36)</f>
        <v>0</v>
      </c>
      <c r="L37" s="650">
        <f>K37</f>
        <v>0</v>
      </c>
      <c r="M37" s="44">
        <v>1040</v>
      </c>
      <c r="N37" s="48"/>
      <c r="O37" s="651">
        <f t="shared" si="1"/>
        <v>0</v>
      </c>
      <c r="P37" s="20">
        <v>6.33</v>
      </c>
    </row>
    <row r="38" spans="1:16" ht="16.5" customHeight="1" thickBot="1">
      <c r="A38" s="40">
        <v>1031</v>
      </c>
      <c r="B38" s="48"/>
      <c r="C38" s="685">
        <f t="shared" si="3"/>
        <v>0</v>
      </c>
      <c r="D38" s="20">
        <v>6.33</v>
      </c>
      <c r="E38" s="74">
        <v>1092</v>
      </c>
      <c r="F38" s="48"/>
      <c r="G38" s="672">
        <f t="shared" si="2"/>
        <v>0</v>
      </c>
      <c r="H38" s="34">
        <v>6.33</v>
      </c>
      <c r="I38" s="1766" t="s">
        <v>430</v>
      </c>
      <c r="J38" s="1767"/>
      <c r="K38" s="1767"/>
      <c r="L38" s="1768"/>
      <c r="M38" s="44">
        <v>1041</v>
      </c>
      <c r="N38" s="48"/>
      <c r="O38" s="651">
        <f t="shared" si="1"/>
        <v>0</v>
      </c>
      <c r="P38" s="20">
        <v>6.33</v>
      </c>
    </row>
    <row r="39" spans="1:16" ht="15" thickBot="1">
      <c r="A39" s="40">
        <v>1032</v>
      </c>
      <c r="B39" s="48"/>
      <c r="C39" s="685">
        <f t="shared" si="3"/>
        <v>0</v>
      </c>
      <c r="D39" s="20">
        <v>6.33</v>
      </c>
      <c r="E39" s="74">
        <v>1093</v>
      </c>
      <c r="F39" s="48"/>
      <c r="G39" s="672">
        <f t="shared" si="2"/>
        <v>0</v>
      </c>
      <c r="H39" s="34">
        <v>6.33</v>
      </c>
      <c r="I39" s="3">
        <v>1097</v>
      </c>
      <c r="J39" s="62"/>
      <c r="K39" s="685">
        <f>J39*L39</f>
        <v>0</v>
      </c>
      <c r="L39" s="64">
        <v>6.33</v>
      </c>
      <c r="M39" s="44">
        <v>1042</v>
      </c>
      <c r="N39" s="48"/>
      <c r="O39" s="651">
        <f t="shared" si="1"/>
        <v>0</v>
      </c>
      <c r="P39" s="20">
        <v>6.33</v>
      </c>
    </row>
    <row r="40" spans="1:16" ht="15" thickBot="1">
      <c r="A40" s="40">
        <v>1033</v>
      </c>
      <c r="B40" s="48"/>
      <c r="C40" s="685">
        <f t="shared" si="3"/>
        <v>0</v>
      </c>
      <c r="D40" s="20">
        <v>6.33</v>
      </c>
      <c r="E40" s="74">
        <v>1094</v>
      </c>
      <c r="F40" s="48"/>
      <c r="G40" s="672">
        <f t="shared" si="2"/>
        <v>0</v>
      </c>
      <c r="H40" s="34">
        <v>6.33</v>
      </c>
      <c r="I40" s="26">
        <v>1098</v>
      </c>
      <c r="J40" s="48"/>
      <c r="K40" s="685">
        <f t="shared" ref="K40:K50" si="4">J40*L40</f>
        <v>0</v>
      </c>
      <c r="L40" s="20">
        <v>6.33</v>
      </c>
      <c r="M40" s="44">
        <v>1043</v>
      </c>
      <c r="N40" s="48"/>
      <c r="O40" s="651">
        <f t="shared" si="1"/>
        <v>0</v>
      </c>
      <c r="P40" s="20">
        <v>6.33</v>
      </c>
    </row>
    <row r="41" spans="1:16" ht="15" thickBot="1">
      <c r="A41" s="40">
        <v>1034</v>
      </c>
      <c r="B41" s="48"/>
      <c r="C41" s="685">
        <f t="shared" si="3"/>
        <v>0</v>
      </c>
      <c r="D41" s="20">
        <v>6.33</v>
      </c>
      <c r="E41" s="74">
        <v>1095</v>
      </c>
      <c r="F41" s="48"/>
      <c r="G41" s="672">
        <f t="shared" si="2"/>
        <v>0</v>
      </c>
      <c r="H41" s="34">
        <v>6.33</v>
      </c>
      <c r="I41" s="26">
        <v>1099</v>
      </c>
      <c r="J41" s="48"/>
      <c r="K41" s="685">
        <f t="shared" si="4"/>
        <v>0</v>
      </c>
      <c r="L41" s="20">
        <v>6.33</v>
      </c>
      <c r="M41" s="44">
        <v>1044</v>
      </c>
      <c r="N41" s="48"/>
      <c r="O41" s="651">
        <f t="shared" si="1"/>
        <v>0</v>
      </c>
      <c r="P41" s="20">
        <v>6.33</v>
      </c>
    </row>
    <row r="42" spans="1:16" ht="15" thickBot="1">
      <c r="A42" s="40">
        <v>1035</v>
      </c>
      <c r="B42" s="48"/>
      <c r="C42" s="685">
        <f t="shared" si="3"/>
        <v>0</v>
      </c>
      <c r="D42" s="20">
        <v>6.33</v>
      </c>
      <c r="E42" s="199">
        <v>1096</v>
      </c>
      <c r="F42" s="49"/>
      <c r="G42" s="672">
        <f t="shared" si="2"/>
        <v>0</v>
      </c>
      <c r="H42" s="34">
        <v>6.33</v>
      </c>
      <c r="I42" s="26">
        <v>1100</v>
      </c>
      <c r="J42" s="48"/>
      <c r="K42" s="685">
        <f t="shared" si="4"/>
        <v>0</v>
      </c>
      <c r="L42" s="20">
        <v>6.33</v>
      </c>
      <c r="M42" s="44">
        <v>1045</v>
      </c>
      <c r="N42" s="48"/>
      <c r="O42" s="651">
        <f t="shared" si="1"/>
        <v>0</v>
      </c>
      <c r="P42" s="20">
        <v>6.33</v>
      </c>
    </row>
    <row r="43" spans="1:16" ht="15" thickBot="1">
      <c r="A43" s="40">
        <v>1036</v>
      </c>
      <c r="B43" s="48"/>
      <c r="C43" s="685">
        <f t="shared" si="3"/>
        <v>0</v>
      </c>
      <c r="D43" s="20">
        <v>6.33</v>
      </c>
      <c r="E43" s="1487" t="s">
        <v>434</v>
      </c>
      <c r="F43" s="1488"/>
      <c r="G43" s="1488"/>
      <c r="H43" s="1489"/>
      <c r="I43" s="26">
        <v>1101</v>
      </c>
      <c r="J43" s="48"/>
      <c r="K43" s="685">
        <f t="shared" si="4"/>
        <v>0</v>
      </c>
      <c r="L43" s="20">
        <v>6.33</v>
      </c>
      <c r="M43" s="44">
        <v>1046</v>
      </c>
      <c r="N43" s="48"/>
      <c r="O43" s="651">
        <f t="shared" si="1"/>
        <v>0</v>
      </c>
      <c r="P43" s="20">
        <v>6.33</v>
      </c>
    </row>
    <row r="44" spans="1:16" ht="15" thickBot="1">
      <c r="A44" s="40">
        <v>1037</v>
      </c>
      <c r="B44" s="48"/>
      <c r="C44" s="685">
        <f t="shared" si="3"/>
        <v>0</v>
      </c>
      <c r="D44" s="20">
        <v>6.33</v>
      </c>
      <c r="E44" s="159">
        <v>1001</v>
      </c>
      <c r="F44" s="41"/>
      <c r="G44" s="672">
        <f>F44*H44</f>
        <v>0</v>
      </c>
      <c r="H44" s="34">
        <v>6.33</v>
      </c>
      <c r="I44" s="26">
        <v>1102</v>
      </c>
      <c r="J44" s="48"/>
      <c r="K44" s="685">
        <f t="shared" si="4"/>
        <v>0</v>
      </c>
      <c r="L44" s="20">
        <v>6.33</v>
      </c>
      <c r="M44" s="44">
        <v>1047</v>
      </c>
      <c r="N44" s="48"/>
      <c r="O44" s="651">
        <f t="shared" si="1"/>
        <v>0</v>
      </c>
      <c r="P44" s="20">
        <v>6.33</v>
      </c>
    </row>
    <row r="45" spans="1:16" ht="15" thickBot="1">
      <c r="A45" s="40">
        <v>1038</v>
      </c>
      <c r="B45" s="48"/>
      <c r="C45" s="685">
        <f t="shared" si="3"/>
        <v>0</v>
      </c>
      <c r="D45" s="20">
        <v>6.33</v>
      </c>
      <c r="E45" s="80">
        <v>1002</v>
      </c>
      <c r="F45" s="48"/>
      <c r="G45" s="672">
        <f t="shared" ref="G45:G67" si="5">F45*H45</f>
        <v>0</v>
      </c>
      <c r="H45" s="43">
        <v>6.33</v>
      </c>
      <c r="I45" s="26">
        <v>1103</v>
      </c>
      <c r="J45" s="48"/>
      <c r="K45" s="685">
        <f t="shared" si="4"/>
        <v>0</v>
      </c>
      <c r="L45" s="20">
        <v>6.33</v>
      </c>
      <c r="M45" s="44">
        <v>1048</v>
      </c>
      <c r="N45" s="48"/>
      <c r="O45" s="651">
        <f t="shared" si="1"/>
        <v>0</v>
      </c>
      <c r="P45" s="20">
        <v>6.33</v>
      </c>
    </row>
    <row r="46" spans="1:16" ht="15" thickBot="1">
      <c r="A46" s="40">
        <v>1039</v>
      </c>
      <c r="B46" s="48"/>
      <c r="C46" s="685">
        <f t="shared" si="3"/>
        <v>0</v>
      </c>
      <c r="D46" s="20">
        <v>6.33</v>
      </c>
      <c r="E46" s="80">
        <v>1003</v>
      </c>
      <c r="F46" s="48"/>
      <c r="G46" s="672">
        <f t="shared" si="5"/>
        <v>0</v>
      </c>
      <c r="H46" s="43">
        <v>6.33</v>
      </c>
      <c r="I46" s="26">
        <v>1104</v>
      </c>
      <c r="J46" s="48"/>
      <c r="K46" s="685">
        <f t="shared" si="4"/>
        <v>0</v>
      </c>
      <c r="L46" s="20">
        <v>6.33</v>
      </c>
      <c r="M46" s="44">
        <v>1049</v>
      </c>
      <c r="N46" s="48"/>
      <c r="O46" s="651">
        <f t="shared" si="1"/>
        <v>0</v>
      </c>
      <c r="P46" s="20">
        <v>6.33</v>
      </c>
    </row>
    <row r="47" spans="1:16" ht="15" thickBot="1">
      <c r="A47" s="40">
        <v>1040</v>
      </c>
      <c r="B47" s="48"/>
      <c r="C47" s="685">
        <f t="shared" si="3"/>
        <v>0</v>
      </c>
      <c r="D47" s="20">
        <v>6.33</v>
      </c>
      <c r="E47" s="80">
        <v>1004</v>
      </c>
      <c r="F47" s="48"/>
      <c r="G47" s="672">
        <f t="shared" si="5"/>
        <v>0</v>
      </c>
      <c r="H47" s="43">
        <v>6.33</v>
      </c>
      <c r="I47" s="26">
        <v>1105</v>
      </c>
      <c r="J47" s="48"/>
      <c r="K47" s="685">
        <f t="shared" si="4"/>
        <v>0</v>
      </c>
      <c r="L47" s="20">
        <v>6.33</v>
      </c>
      <c r="M47" s="44">
        <v>1050</v>
      </c>
      <c r="N47" s="48"/>
      <c r="O47" s="651">
        <f t="shared" si="1"/>
        <v>0</v>
      </c>
      <c r="P47" s="20">
        <v>6.33</v>
      </c>
    </row>
    <row r="48" spans="1:16" ht="15" thickBot="1">
      <c r="A48" s="40">
        <v>1041</v>
      </c>
      <c r="B48" s="48"/>
      <c r="C48" s="685">
        <f t="shared" si="3"/>
        <v>0</v>
      </c>
      <c r="D48" s="20">
        <v>6.33</v>
      </c>
      <c r="E48" s="54">
        <v>1005</v>
      </c>
      <c r="F48" s="48"/>
      <c r="G48" s="672">
        <f t="shared" si="5"/>
        <v>0</v>
      </c>
      <c r="H48" s="43">
        <v>6.33</v>
      </c>
      <c r="I48" s="26">
        <v>1106</v>
      </c>
      <c r="J48" s="88"/>
      <c r="K48" s="685">
        <f t="shared" si="4"/>
        <v>0</v>
      </c>
      <c r="L48" s="20">
        <v>6.33</v>
      </c>
      <c r="M48" s="44">
        <v>1051</v>
      </c>
      <c r="N48" s="48"/>
      <c r="O48" s="651">
        <f t="shared" si="1"/>
        <v>0</v>
      </c>
      <c r="P48" s="20">
        <v>6.33</v>
      </c>
    </row>
    <row r="49" spans="1:16" ht="15" thickBot="1">
      <c r="A49" s="40">
        <v>1042</v>
      </c>
      <c r="B49" s="48"/>
      <c r="C49" s="685">
        <f t="shared" si="3"/>
        <v>0</v>
      </c>
      <c r="D49" s="20">
        <v>6.33</v>
      </c>
      <c r="E49" s="54">
        <v>1006</v>
      </c>
      <c r="F49" s="48"/>
      <c r="G49" s="672">
        <f t="shared" si="5"/>
        <v>0</v>
      </c>
      <c r="H49" s="43">
        <v>6.33</v>
      </c>
      <c r="I49" s="26">
        <v>1107</v>
      </c>
      <c r="J49" s="48"/>
      <c r="K49" s="685">
        <f t="shared" si="4"/>
        <v>0</v>
      </c>
      <c r="L49" s="20">
        <v>6.33</v>
      </c>
      <c r="M49" s="44">
        <v>1052</v>
      </c>
      <c r="N49" s="48"/>
      <c r="O49" s="651">
        <f t="shared" si="1"/>
        <v>0</v>
      </c>
      <c r="P49" s="20">
        <v>6.33</v>
      </c>
    </row>
    <row r="50" spans="1:16" ht="15" thickBot="1">
      <c r="A50" s="40">
        <v>1043</v>
      </c>
      <c r="B50" s="48"/>
      <c r="C50" s="685">
        <f t="shared" si="3"/>
        <v>0</v>
      </c>
      <c r="D50" s="20">
        <v>6.33</v>
      </c>
      <c r="E50" s="54">
        <v>1007</v>
      </c>
      <c r="F50" s="48"/>
      <c r="G50" s="672">
        <f t="shared" si="5"/>
        <v>0</v>
      </c>
      <c r="H50" s="43">
        <v>6.33</v>
      </c>
      <c r="I50" s="84">
        <v>1108</v>
      </c>
      <c r="J50" s="37"/>
      <c r="K50" s="685">
        <f t="shared" si="4"/>
        <v>0</v>
      </c>
      <c r="L50" s="20">
        <v>6.33</v>
      </c>
      <c r="M50" s="44">
        <v>1053</v>
      </c>
      <c r="N50" s="48"/>
      <c r="O50" s="651">
        <f t="shared" si="1"/>
        <v>0</v>
      </c>
      <c r="P50" s="20">
        <v>6.33</v>
      </c>
    </row>
    <row r="51" spans="1:16" ht="15" thickBot="1">
      <c r="A51" s="40">
        <v>1044</v>
      </c>
      <c r="B51" s="48"/>
      <c r="C51" s="685">
        <f t="shared" si="3"/>
        <v>0</v>
      </c>
      <c r="D51" s="20">
        <v>6.33</v>
      </c>
      <c r="E51" s="54">
        <v>1008</v>
      </c>
      <c r="F51" s="48"/>
      <c r="G51" s="672">
        <f t="shared" si="5"/>
        <v>0</v>
      </c>
      <c r="H51" s="43">
        <v>6.33</v>
      </c>
      <c r="I51" s="1487" t="s">
        <v>431</v>
      </c>
      <c r="J51" s="1488"/>
      <c r="K51" s="1488"/>
      <c r="L51" s="1489"/>
      <c r="M51" s="44">
        <v>1054</v>
      </c>
      <c r="N51" s="48"/>
      <c r="O51" s="651">
        <f t="shared" si="1"/>
        <v>0</v>
      </c>
      <c r="P51" s="20">
        <v>6.33</v>
      </c>
    </row>
    <row r="52" spans="1:16" ht="15" thickBot="1">
      <c r="A52" s="40">
        <v>1045</v>
      </c>
      <c r="B52" s="48"/>
      <c r="C52" s="685">
        <f t="shared" si="3"/>
        <v>0</v>
      </c>
      <c r="D52" s="20">
        <v>6.33</v>
      </c>
      <c r="E52" s="54">
        <v>1009</v>
      </c>
      <c r="F52" s="48"/>
      <c r="G52" s="672">
        <f t="shared" si="5"/>
        <v>0</v>
      </c>
      <c r="H52" s="43">
        <v>6.33</v>
      </c>
      <c r="I52" s="225" t="s">
        <v>114</v>
      </c>
      <c r="J52" s="62"/>
      <c r="K52" s="685">
        <f>J52*L52</f>
        <v>0</v>
      </c>
      <c r="L52" s="64">
        <v>6.33</v>
      </c>
      <c r="M52" s="44">
        <v>1055</v>
      </c>
      <c r="N52" s="48"/>
      <c r="O52" s="651">
        <f t="shared" si="1"/>
        <v>0</v>
      </c>
      <c r="P52" s="20">
        <v>6.33</v>
      </c>
    </row>
    <row r="53" spans="1:16" ht="15" thickBot="1">
      <c r="A53" s="40">
        <v>1046</v>
      </c>
      <c r="B53" s="48"/>
      <c r="C53" s="685">
        <f t="shared" si="3"/>
        <v>0</v>
      </c>
      <c r="D53" s="20">
        <v>6.33</v>
      </c>
      <c r="E53" s="54">
        <v>1010</v>
      </c>
      <c r="F53" s="48"/>
      <c r="G53" s="672">
        <f t="shared" si="5"/>
        <v>0</v>
      </c>
      <c r="H53" s="43">
        <v>6.33</v>
      </c>
      <c r="I53" s="223" t="s">
        <v>115</v>
      </c>
      <c r="J53" s="48"/>
      <c r="K53" s="685">
        <f t="shared" ref="K53:K55" si="6">J53*L53</f>
        <v>0</v>
      </c>
      <c r="L53" s="20">
        <v>6.33</v>
      </c>
      <c r="M53" s="44">
        <v>1056</v>
      </c>
      <c r="N53" s="48"/>
      <c r="O53" s="651">
        <f t="shared" si="1"/>
        <v>0</v>
      </c>
      <c r="P53" s="20">
        <v>6.33</v>
      </c>
    </row>
    <row r="54" spans="1:16" ht="15" thickBot="1">
      <c r="A54" s="40">
        <v>1047</v>
      </c>
      <c r="B54" s="48"/>
      <c r="C54" s="685">
        <f t="shared" si="3"/>
        <v>0</v>
      </c>
      <c r="D54" s="20">
        <v>6.33</v>
      </c>
      <c r="E54" s="54">
        <v>1011</v>
      </c>
      <c r="F54" s="48"/>
      <c r="G54" s="672">
        <f t="shared" si="5"/>
        <v>0</v>
      </c>
      <c r="H54" s="43">
        <v>6.33</v>
      </c>
      <c r="I54" s="223" t="s">
        <v>116</v>
      </c>
      <c r="J54" s="48"/>
      <c r="K54" s="685">
        <f t="shared" si="6"/>
        <v>0</v>
      </c>
      <c r="L54" s="20">
        <v>6.33</v>
      </c>
      <c r="M54" s="44">
        <v>1057</v>
      </c>
      <c r="N54" s="48"/>
      <c r="O54" s="651">
        <f t="shared" si="1"/>
        <v>0</v>
      </c>
      <c r="P54" s="20">
        <v>6.33</v>
      </c>
    </row>
    <row r="55" spans="1:16" ht="15" thickBot="1">
      <c r="A55" s="40">
        <v>1048</v>
      </c>
      <c r="B55" s="48"/>
      <c r="C55" s="685">
        <f t="shared" si="3"/>
        <v>0</v>
      </c>
      <c r="D55" s="20">
        <v>6.33</v>
      </c>
      <c r="E55" s="54">
        <v>1012</v>
      </c>
      <c r="F55" s="48"/>
      <c r="G55" s="672">
        <f t="shared" si="5"/>
        <v>0</v>
      </c>
      <c r="H55" s="43">
        <v>6.33</v>
      </c>
      <c r="I55" s="224" t="s">
        <v>117</v>
      </c>
      <c r="J55" s="37"/>
      <c r="K55" s="685">
        <f t="shared" si="6"/>
        <v>0</v>
      </c>
      <c r="L55" s="38">
        <v>6.33</v>
      </c>
      <c r="M55" s="44">
        <v>1058</v>
      </c>
      <c r="N55" s="48"/>
      <c r="O55" s="651">
        <f t="shared" si="1"/>
        <v>0</v>
      </c>
      <c r="P55" s="20">
        <v>6.33</v>
      </c>
    </row>
    <row r="56" spans="1:16" ht="15" thickBot="1">
      <c r="A56" s="40">
        <v>1049</v>
      </c>
      <c r="B56" s="48"/>
      <c r="C56" s="685">
        <f t="shared" si="3"/>
        <v>0</v>
      </c>
      <c r="D56" s="20">
        <v>6.33</v>
      </c>
      <c r="E56" s="54">
        <v>1013</v>
      </c>
      <c r="F56" s="48"/>
      <c r="G56" s="672">
        <f t="shared" si="5"/>
        <v>0</v>
      </c>
      <c r="H56" s="43">
        <v>6.33</v>
      </c>
      <c r="I56" s="11" t="s">
        <v>10</v>
      </c>
      <c r="J56" s="32">
        <f>SUM(J52:J55)+SUM(J39:J50)</f>
        <v>0</v>
      </c>
      <c r="K56" s="32">
        <f>SUM(K52:K55)+SUM(K39:K50)</f>
        <v>0</v>
      </c>
      <c r="L56" s="697">
        <f>K56</f>
        <v>0</v>
      </c>
      <c r="M56" s="44">
        <v>1059</v>
      </c>
      <c r="N56" s="48"/>
      <c r="O56" s="651">
        <f t="shared" si="1"/>
        <v>0</v>
      </c>
      <c r="P56" s="20">
        <v>6.33</v>
      </c>
    </row>
    <row r="57" spans="1:16" ht="15" thickBot="1">
      <c r="A57" s="40">
        <v>1050</v>
      </c>
      <c r="B57" s="48"/>
      <c r="C57" s="685">
        <f t="shared" si="3"/>
        <v>0</v>
      </c>
      <c r="D57" s="20">
        <v>6.33</v>
      </c>
      <c r="E57" s="54">
        <v>1014</v>
      </c>
      <c r="F57" s="48"/>
      <c r="G57" s="672">
        <f t="shared" si="5"/>
        <v>0</v>
      </c>
      <c r="H57" s="43">
        <v>6.33</v>
      </c>
      <c r="I57" s="1769" t="s">
        <v>432</v>
      </c>
      <c r="J57" s="1770"/>
      <c r="K57" s="1770"/>
      <c r="L57" s="1771"/>
      <c r="M57" s="44">
        <v>1060</v>
      </c>
      <c r="N57" s="48"/>
      <c r="O57" s="651">
        <f t="shared" si="1"/>
        <v>0</v>
      </c>
      <c r="P57" s="20">
        <v>6.33</v>
      </c>
    </row>
    <row r="58" spans="1:16" ht="15" thickBot="1">
      <c r="A58" s="40">
        <v>1051</v>
      </c>
      <c r="B58" s="48"/>
      <c r="C58" s="685">
        <f t="shared" si="3"/>
        <v>0</v>
      </c>
      <c r="D58" s="20">
        <v>6.33</v>
      </c>
      <c r="E58" s="54">
        <v>1015</v>
      </c>
      <c r="F58" s="48"/>
      <c r="G58" s="672">
        <f t="shared" si="5"/>
        <v>0</v>
      </c>
      <c r="H58" s="43">
        <v>6.33</v>
      </c>
      <c r="I58" s="1772"/>
      <c r="J58" s="1773"/>
      <c r="K58" s="1773"/>
      <c r="L58" s="1774"/>
      <c r="M58" s="44">
        <v>1061</v>
      </c>
      <c r="N58" s="48"/>
      <c r="O58" s="651">
        <f t="shared" si="1"/>
        <v>0</v>
      </c>
      <c r="P58" s="20">
        <v>6.33</v>
      </c>
    </row>
    <row r="59" spans="1:16" ht="15" customHeight="1" thickBot="1">
      <c r="A59" s="40">
        <v>1052</v>
      </c>
      <c r="B59" s="48"/>
      <c r="C59" s="685">
        <f t="shared" si="3"/>
        <v>0</v>
      </c>
      <c r="D59" s="20">
        <v>6.33</v>
      </c>
      <c r="E59" s="54">
        <v>1016</v>
      </c>
      <c r="F59" s="48"/>
      <c r="G59" s="672">
        <f t="shared" si="5"/>
        <v>0</v>
      </c>
      <c r="H59" s="43">
        <v>6.33</v>
      </c>
      <c r="I59" s="1778" t="s">
        <v>435</v>
      </c>
      <c r="J59" s="1779"/>
      <c r="K59" s="1779"/>
      <c r="L59" s="1780"/>
      <c r="M59" s="44">
        <v>1062</v>
      </c>
      <c r="N59" s="48"/>
      <c r="O59" s="651">
        <f t="shared" si="1"/>
        <v>0</v>
      </c>
      <c r="P59" s="20">
        <v>6.33</v>
      </c>
    </row>
    <row r="60" spans="1:16" ht="15" thickBot="1">
      <c r="A60" s="40">
        <v>1053</v>
      </c>
      <c r="B60" s="48"/>
      <c r="C60" s="685">
        <f t="shared" si="3"/>
        <v>0</v>
      </c>
      <c r="D60" s="20">
        <v>6.33</v>
      </c>
      <c r="E60" s="54">
        <v>1017</v>
      </c>
      <c r="F60" s="48"/>
      <c r="G60" s="672">
        <f t="shared" si="5"/>
        <v>0</v>
      </c>
      <c r="H60" s="43">
        <v>6.33</v>
      </c>
      <c r="I60" s="1775" t="s">
        <v>433</v>
      </c>
      <c r="J60" s="1776"/>
      <c r="K60" s="1776"/>
      <c r="L60" s="1777"/>
      <c r="M60" s="44">
        <v>1063</v>
      </c>
      <c r="N60" s="48"/>
      <c r="O60" s="651">
        <f t="shared" si="1"/>
        <v>0</v>
      </c>
      <c r="P60" s="20">
        <v>6.33</v>
      </c>
    </row>
    <row r="61" spans="1:16" ht="15" thickBot="1">
      <c r="A61" s="40">
        <v>1054</v>
      </c>
      <c r="B61" s="48"/>
      <c r="C61" s="685">
        <f t="shared" si="3"/>
        <v>0</v>
      </c>
      <c r="D61" s="20">
        <v>6.33</v>
      </c>
      <c r="E61" s="54">
        <v>1018</v>
      </c>
      <c r="F61" s="48"/>
      <c r="G61" s="672">
        <f t="shared" si="5"/>
        <v>0</v>
      </c>
      <c r="H61" s="43">
        <v>6.33</v>
      </c>
      <c r="I61" s="3">
        <v>1001</v>
      </c>
      <c r="J61" s="62"/>
      <c r="K61" s="685">
        <f>J61*L61</f>
        <v>0</v>
      </c>
      <c r="L61" s="63">
        <v>6.33</v>
      </c>
      <c r="M61" s="44">
        <v>1064</v>
      </c>
      <c r="N61" s="165"/>
      <c r="O61" s="651">
        <f t="shared" si="1"/>
        <v>0</v>
      </c>
      <c r="P61" s="20">
        <v>6.33</v>
      </c>
    </row>
    <row r="62" spans="1:16" ht="15" thickBot="1">
      <c r="A62" s="40">
        <v>1055</v>
      </c>
      <c r="B62" s="48"/>
      <c r="C62" s="685">
        <f t="shared" si="3"/>
        <v>0</v>
      </c>
      <c r="D62" s="20">
        <v>6.33</v>
      </c>
      <c r="E62" s="54">
        <v>1019</v>
      </c>
      <c r="F62" s="48"/>
      <c r="G62" s="672">
        <f t="shared" si="5"/>
        <v>0</v>
      </c>
      <c r="H62" s="43">
        <v>6.33</v>
      </c>
      <c r="I62" s="26">
        <v>1002</v>
      </c>
      <c r="J62" s="48"/>
      <c r="K62" s="685">
        <f t="shared" ref="K62:K67" si="7">J62*L62</f>
        <v>0</v>
      </c>
      <c r="L62" s="43">
        <v>6.33</v>
      </c>
      <c r="M62" s="44">
        <v>1065</v>
      </c>
      <c r="N62" s="165"/>
      <c r="O62" s="651">
        <f t="shared" si="1"/>
        <v>0</v>
      </c>
      <c r="P62" s="20">
        <v>6.33</v>
      </c>
    </row>
    <row r="63" spans="1:16" ht="15" thickBot="1">
      <c r="A63" s="40">
        <v>1056</v>
      </c>
      <c r="B63" s="48"/>
      <c r="C63" s="685">
        <f t="shared" si="3"/>
        <v>0</v>
      </c>
      <c r="D63" s="20">
        <v>6.33</v>
      </c>
      <c r="E63" s="54">
        <v>1020</v>
      </c>
      <c r="F63" s="48"/>
      <c r="G63" s="672">
        <f t="shared" si="5"/>
        <v>0</v>
      </c>
      <c r="H63" s="43">
        <v>6.33</v>
      </c>
      <c r="I63" s="26">
        <v>1003</v>
      </c>
      <c r="J63" s="48"/>
      <c r="K63" s="685">
        <f t="shared" si="7"/>
        <v>0</v>
      </c>
      <c r="L63" s="43">
        <v>6.33</v>
      </c>
      <c r="M63" s="219">
        <v>1066</v>
      </c>
      <c r="N63" s="226"/>
      <c r="O63" s="651">
        <f t="shared" si="1"/>
        <v>0</v>
      </c>
      <c r="P63" s="20">
        <v>6.33</v>
      </c>
    </row>
    <row r="64" spans="1:16" ht="15" thickBot="1">
      <c r="A64" s="40">
        <v>1057</v>
      </c>
      <c r="B64" s="48"/>
      <c r="C64" s="685">
        <f t="shared" si="3"/>
        <v>0</v>
      </c>
      <c r="D64" s="20">
        <v>6.33</v>
      </c>
      <c r="E64" s="54">
        <v>1021</v>
      </c>
      <c r="F64" s="48"/>
      <c r="G64" s="672">
        <f t="shared" si="5"/>
        <v>0</v>
      </c>
      <c r="H64" s="43">
        <v>6.33</v>
      </c>
      <c r="I64" s="26">
        <v>1004</v>
      </c>
      <c r="J64" s="48"/>
      <c r="K64" s="685">
        <f t="shared" si="7"/>
        <v>0</v>
      </c>
      <c r="L64" s="43">
        <v>6.33</v>
      </c>
      <c r="M64" s="26">
        <v>1067</v>
      </c>
      <c r="N64" s="226"/>
      <c r="O64" s="651">
        <f t="shared" si="1"/>
        <v>0</v>
      </c>
      <c r="P64" s="20">
        <v>6.33</v>
      </c>
    </row>
    <row r="65" spans="1:16" ht="15" thickBot="1">
      <c r="A65" s="40">
        <v>1058</v>
      </c>
      <c r="B65" s="165"/>
      <c r="C65" s="685">
        <f t="shared" si="3"/>
        <v>0</v>
      </c>
      <c r="D65" s="20">
        <v>6.33</v>
      </c>
      <c r="E65" s="54">
        <v>1022</v>
      </c>
      <c r="F65" s="48"/>
      <c r="G65" s="672">
        <f t="shared" si="5"/>
        <v>0</v>
      </c>
      <c r="H65" s="43">
        <v>6.33</v>
      </c>
      <c r="I65" s="26">
        <v>1005</v>
      </c>
      <c r="J65" s="48"/>
      <c r="K65" s="685">
        <f t="shared" si="7"/>
        <v>0</v>
      </c>
      <c r="L65" s="43">
        <v>6.33</v>
      </c>
      <c r="M65" s="31">
        <v>1068</v>
      </c>
      <c r="N65" s="48"/>
      <c r="O65" s="651">
        <f t="shared" si="1"/>
        <v>0</v>
      </c>
      <c r="P65" s="20">
        <v>6.33</v>
      </c>
    </row>
    <row r="66" spans="1:16" ht="15" thickBot="1">
      <c r="A66" s="40">
        <v>1059</v>
      </c>
      <c r="B66" s="48"/>
      <c r="C66" s="685">
        <f t="shared" si="3"/>
        <v>0</v>
      </c>
      <c r="D66" s="20">
        <v>6.33</v>
      </c>
      <c r="E66" s="54">
        <v>1023</v>
      </c>
      <c r="F66" s="48"/>
      <c r="G66" s="672">
        <f t="shared" si="5"/>
        <v>0</v>
      </c>
      <c r="H66" s="43">
        <v>6.33</v>
      </c>
      <c r="I66" s="26">
        <v>1006</v>
      </c>
      <c r="J66" s="48"/>
      <c r="K66" s="685">
        <f t="shared" si="7"/>
        <v>0</v>
      </c>
      <c r="L66" s="43">
        <v>6.33</v>
      </c>
      <c r="M66" s="40" t="s">
        <v>99</v>
      </c>
      <c r="N66" s="48"/>
      <c r="O66" s="651"/>
      <c r="P66" s="20" t="s">
        <v>99</v>
      </c>
    </row>
    <row r="67" spans="1:16" ht="15" thickBot="1">
      <c r="A67" s="36">
        <v>1060</v>
      </c>
      <c r="B67" s="37"/>
      <c r="C67" s="685">
        <f t="shared" si="3"/>
        <v>0</v>
      </c>
      <c r="D67" s="20">
        <v>6.33</v>
      </c>
      <c r="E67" s="54">
        <v>1024</v>
      </c>
      <c r="F67" s="48"/>
      <c r="G67" s="672">
        <f t="shared" si="5"/>
        <v>0</v>
      </c>
      <c r="H67" s="43">
        <v>6.33</v>
      </c>
      <c r="I67" s="26">
        <v>1007</v>
      </c>
      <c r="J67" s="48"/>
      <c r="K67" s="685">
        <f t="shared" si="7"/>
        <v>0</v>
      </c>
      <c r="L67" s="43">
        <v>6.33</v>
      </c>
      <c r="M67" s="1484" t="s">
        <v>963</v>
      </c>
      <c r="N67" s="1764"/>
      <c r="O67" s="1764"/>
      <c r="P67" s="1765"/>
    </row>
    <row r="68" spans="1:16" ht="15" thickBot="1">
      <c r="A68" s="28" t="s">
        <v>10</v>
      </c>
      <c r="B68" s="115">
        <f>SUM(B8:B67)</f>
        <v>0</v>
      </c>
      <c r="C68" s="115">
        <f>SUM(C8:C67)</f>
        <v>0</v>
      </c>
      <c r="D68" s="650">
        <f>C68</f>
        <v>0</v>
      </c>
      <c r="E68" s="28" t="s">
        <v>10</v>
      </c>
      <c r="F68" s="115">
        <f>SUM(F7:F42)+SUM(F44:F67)</f>
        <v>0</v>
      </c>
      <c r="G68" s="115">
        <f>SUM(G7:G42)+SUM(G44:G67)</f>
        <v>0</v>
      </c>
      <c r="H68" s="650">
        <f>G68</f>
        <v>0</v>
      </c>
      <c r="I68" s="11" t="s">
        <v>10</v>
      </c>
      <c r="J68" s="32">
        <f>J61+J62+J63+J64+J65+J66+J67</f>
        <v>0</v>
      </c>
      <c r="K68" s="32">
        <f>K61+K62+K63+K64+K65+K66+K67</f>
        <v>0</v>
      </c>
      <c r="L68" s="650">
        <f>K68</f>
        <v>0</v>
      </c>
      <c r="M68" s="11" t="s">
        <v>10</v>
      </c>
      <c r="N68" s="32">
        <f>SUM(N5:N66)</f>
        <v>0</v>
      </c>
      <c r="O68" s="32">
        <f>SUM(O5:O66)</f>
        <v>0</v>
      </c>
      <c r="P68" s="650">
        <f>O68</f>
        <v>0</v>
      </c>
    </row>
    <row r="69" spans="1:16" ht="6" customHeight="1" thickBot="1">
      <c r="A69" s="1484"/>
      <c r="B69" s="1420"/>
      <c r="C69" s="1420"/>
      <c r="D69" s="1420"/>
      <c r="E69" s="1420"/>
      <c r="F69" s="1420"/>
      <c r="G69" s="1420"/>
      <c r="H69" s="1420"/>
      <c r="I69" s="1420"/>
      <c r="J69" s="1420"/>
      <c r="K69" s="1420"/>
      <c r="L69" s="1420"/>
      <c r="M69" s="1420"/>
      <c r="N69" s="1420"/>
      <c r="O69" s="1420"/>
      <c r="P69" s="1414"/>
    </row>
    <row r="70" spans="1:16" ht="15" thickBot="1">
      <c r="A70" s="21" t="s">
        <v>11</v>
      </c>
      <c r="B70" s="22">
        <f>B68</f>
        <v>0</v>
      </c>
      <c r="C70" s="22">
        <f>C68</f>
        <v>0</v>
      </c>
      <c r="D70" s="660">
        <f>C70</f>
        <v>0</v>
      </c>
      <c r="E70" s="21" t="s">
        <v>11</v>
      </c>
      <c r="F70" s="22">
        <f>F68</f>
        <v>0</v>
      </c>
      <c r="G70" s="22">
        <f>G68</f>
        <v>0</v>
      </c>
      <c r="H70" s="660">
        <f>G70</f>
        <v>0</v>
      </c>
      <c r="I70" s="21" t="s">
        <v>11</v>
      </c>
      <c r="J70" s="22">
        <f>J68+J56+J37</f>
        <v>0</v>
      </c>
      <c r="K70" s="22">
        <f>K68+K56+K37</f>
        <v>0</v>
      </c>
      <c r="L70" s="660">
        <f>K70</f>
        <v>0</v>
      </c>
      <c r="M70" s="21" t="s">
        <v>11</v>
      </c>
      <c r="N70" s="23">
        <f>N68</f>
        <v>0</v>
      </c>
      <c r="O70" s="23">
        <f>O68</f>
        <v>0</v>
      </c>
      <c r="P70" s="683">
        <f>O70</f>
        <v>0</v>
      </c>
    </row>
    <row r="71" spans="1:16" ht="16.2" thickBot="1">
      <c r="A71" s="1465" t="s">
        <v>437</v>
      </c>
      <c r="B71" s="1467" t="s">
        <v>13</v>
      </c>
      <c r="C71" s="1468"/>
      <c r="D71" s="1468"/>
      <c r="E71" s="1468"/>
      <c r="F71" s="1468"/>
      <c r="G71" s="1468"/>
      <c r="H71" s="1468"/>
      <c r="I71" s="1468"/>
      <c r="J71" s="1468"/>
      <c r="K71" s="1468"/>
      <c r="L71" s="1469"/>
      <c r="M71" s="616" t="s">
        <v>14</v>
      </c>
      <c r="N71" s="1710">
        <f>B70+F70+J70+N70</f>
        <v>0</v>
      </c>
      <c r="O71" s="1710"/>
      <c r="P71" s="1711"/>
    </row>
    <row r="72" spans="1:16" ht="16.2" thickBot="1">
      <c r="A72" s="1466"/>
      <c r="B72" s="1470" t="s">
        <v>15</v>
      </c>
      <c r="C72" s="1471"/>
      <c r="D72" s="1471"/>
      <c r="E72" s="1472"/>
      <c r="F72" s="1473" t="s">
        <v>1165</v>
      </c>
      <c r="G72" s="1474"/>
      <c r="H72" s="1614"/>
      <c r="I72" s="1615"/>
      <c r="J72" s="140"/>
      <c r="K72" s="674"/>
      <c r="L72" s="141"/>
      <c r="M72" s="616" t="s">
        <v>16</v>
      </c>
      <c r="N72" s="1568">
        <f>D70+H70+L70+P70</f>
        <v>0</v>
      </c>
      <c r="O72" s="1569"/>
      <c r="P72" s="1570"/>
    </row>
    <row r="75" spans="1:16">
      <c r="B75" s="128"/>
      <c r="C75" s="128"/>
      <c r="D75" s="128"/>
      <c r="E75" s="128"/>
      <c r="F75" s="128"/>
      <c r="G75" s="128"/>
      <c r="H75" s="128"/>
      <c r="I75" s="128"/>
      <c r="J75" s="128"/>
      <c r="K75" s="128"/>
    </row>
    <row r="76" spans="1:16">
      <c r="B76" s="129"/>
      <c r="C76" s="129"/>
      <c r="D76" s="129"/>
      <c r="E76" s="128"/>
      <c r="F76" s="128"/>
      <c r="G76" s="128"/>
      <c r="H76" s="128"/>
      <c r="I76" s="129"/>
      <c r="J76" s="128"/>
      <c r="K76" s="128"/>
    </row>
  </sheetData>
  <sheetProtection algorithmName="SHA-512" hashValue="d36VTrk8EqRPFKyaak4tC/td177ViFcVch6zXCTb/PWhkjjt+iIjjHKA/7xSEi/yg861owiJ0/kPkaFGB+mS6Q==" saltValue="sE0UvbhSIf6D/xb04tw0MQ==" spinCount="100000" sheet="1" objects="1" scenarios="1"/>
  <mergeCells count="23">
    <mergeCell ref="N71:P71"/>
    <mergeCell ref="B72:E72"/>
    <mergeCell ref="F72:I72"/>
    <mergeCell ref="N72:P72"/>
    <mergeCell ref="A7:D7"/>
    <mergeCell ref="M67:P67"/>
    <mergeCell ref="A69:P69"/>
    <mergeCell ref="I38:L38"/>
    <mergeCell ref="A71:A72"/>
    <mergeCell ref="B71:L71"/>
    <mergeCell ref="E43:H43"/>
    <mergeCell ref="I51:L51"/>
    <mergeCell ref="I57:L58"/>
    <mergeCell ref="I60:L60"/>
    <mergeCell ref="I59:L59"/>
    <mergeCell ref="A3:P3"/>
    <mergeCell ref="A6:H6"/>
    <mergeCell ref="A5:H5"/>
    <mergeCell ref="B1:H1"/>
    <mergeCell ref="J1:L1"/>
    <mergeCell ref="M1:P2"/>
    <mergeCell ref="B2:H2"/>
    <mergeCell ref="J2:L2"/>
  </mergeCells>
  <pageMargins left="0" right="0" top="0" bottom="0" header="0" footer="0"/>
  <pageSetup paperSize="313" scale="7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5"/>
  <sheetViews>
    <sheetView view="pageLayout" zoomScaleNormal="110" workbookViewId="0"/>
  </sheetViews>
  <sheetFormatPr defaultColWidth="9.109375" defaultRowHeight="14.4"/>
  <cols>
    <col min="1" max="1" width="16.6640625" style="6" customWidth="1"/>
    <col min="2" max="2" width="7.6640625" style="6" customWidth="1"/>
    <col min="3" max="3" width="7.6640625" style="6" hidden="1" customWidth="1"/>
    <col min="4" max="4" width="9.88671875" style="6" customWidth="1"/>
    <col min="5" max="5" width="16.6640625" style="6" customWidth="1"/>
    <col min="6" max="6" width="7.6640625" style="6" customWidth="1"/>
    <col min="7" max="7" width="7.6640625" style="6" hidden="1" customWidth="1"/>
    <col min="8" max="8" width="9.88671875" style="6" customWidth="1"/>
    <col min="9" max="9" width="16.6640625" style="6" customWidth="1"/>
    <col min="10" max="10" width="7.6640625" style="6" customWidth="1"/>
    <col min="11" max="11" width="7.6640625" style="6" hidden="1" customWidth="1"/>
    <col min="12" max="12" width="9.88671875" style="6" customWidth="1"/>
    <col min="13" max="13" width="16.6640625" style="6" customWidth="1"/>
    <col min="14" max="14" width="7.6640625" style="6" customWidth="1"/>
    <col min="15" max="15" width="7.6640625" style="6" hidden="1" customWidth="1"/>
    <col min="16" max="16" width="9.88671875" style="6" customWidth="1"/>
    <col min="17" max="16384" width="9.109375" style="6"/>
  </cols>
  <sheetData>
    <row r="1" spans="1:16" ht="19.5" customHeight="1">
      <c r="A1" s="833" t="s">
        <v>0</v>
      </c>
      <c r="B1" s="1499"/>
      <c r="C1" s="1499"/>
      <c r="D1" s="1499"/>
      <c r="E1" s="1499"/>
      <c r="F1" s="1499"/>
      <c r="G1" s="1499"/>
      <c r="H1" s="1499"/>
      <c r="I1" s="837" t="s">
        <v>1</v>
      </c>
      <c r="J1" s="1500"/>
      <c r="K1" s="1501"/>
      <c r="L1" s="1502"/>
      <c r="M1" s="1503">
        <v>6672</v>
      </c>
      <c r="N1" s="1504"/>
      <c r="O1" s="1504"/>
      <c r="P1" s="1505"/>
    </row>
    <row r="2" spans="1:16" ht="15.75" customHeight="1" thickBot="1">
      <c r="A2" s="834" t="s">
        <v>2</v>
      </c>
      <c r="B2" s="1509"/>
      <c r="C2" s="1509"/>
      <c r="D2" s="1509"/>
      <c r="E2" s="1509"/>
      <c r="F2" s="1509"/>
      <c r="G2" s="1509"/>
      <c r="H2" s="1509"/>
      <c r="I2" s="836" t="s">
        <v>3</v>
      </c>
      <c r="J2" s="1510"/>
      <c r="K2" s="1511"/>
      <c r="L2" s="1512"/>
      <c r="M2" s="1506"/>
      <c r="N2" s="1507"/>
      <c r="O2" s="1507"/>
      <c r="P2" s="1508"/>
    </row>
    <row r="3" spans="1:16" ht="6" customHeight="1" thickBot="1">
      <c r="A3" s="1513"/>
      <c r="B3" s="1420"/>
      <c r="C3" s="1420"/>
      <c r="D3" s="1420"/>
      <c r="E3" s="1420"/>
      <c r="F3" s="1420"/>
      <c r="G3" s="1420"/>
      <c r="H3" s="1420"/>
      <c r="I3" s="1420"/>
      <c r="J3" s="1420"/>
      <c r="K3" s="1420"/>
      <c r="L3" s="1420"/>
      <c r="M3" s="1420"/>
      <c r="N3" s="1420"/>
      <c r="O3" s="1420"/>
      <c r="P3" s="1414"/>
    </row>
    <row r="4" spans="1:16" ht="15" thickBot="1">
      <c r="A4" s="21" t="s">
        <v>4</v>
      </c>
      <c r="B4" s="131" t="s">
        <v>5</v>
      </c>
      <c r="C4" s="131"/>
      <c r="D4" s="134" t="s">
        <v>6</v>
      </c>
      <c r="E4" s="21" t="s">
        <v>4</v>
      </c>
      <c r="F4" s="131" t="s">
        <v>5</v>
      </c>
      <c r="G4" s="571"/>
      <c r="H4" s="134" t="s">
        <v>6</v>
      </c>
      <c r="I4" s="21" t="s">
        <v>4</v>
      </c>
      <c r="J4" s="131" t="s">
        <v>5</v>
      </c>
      <c r="K4" s="131"/>
      <c r="L4" s="134" t="s">
        <v>6</v>
      </c>
      <c r="M4" s="594" t="s">
        <v>4</v>
      </c>
      <c r="N4" s="131" t="s">
        <v>5</v>
      </c>
      <c r="O4" s="571"/>
      <c r="P4" s="134" t="s">
        <v>6</v>
      </c>
    </row>
    <row r="5" spans="1:16" ht="15" thickBot="1">
      <c r="A5" s="1484" t="s">
        <v>441</v>
      </c>
      <c r="B5" s="1874"/>
      <c r="C5" s="1874"/>
      <c r="D5" s="1875"/>
      <c r="E5" s="265">
        <v>118</v>
      </c>
      <c r="F5" s="862"/>
      <c r="G5" s="863">
        <f>F5*H5</f>
        <v>0</v>
      </c>
      <c r="H5" s="229">
        <v>6.33</v>
      </c>
      <c r="I5" s="250">
        <v>5</v>
      </c>
      <c r="J5" s="232"/>
      <c r="K5" s="701">
        <f>J5*L5</f>
        <v>0</v>
      </c>
      <c r="L5" s="248">
        <v>6.33</v>
      </c>
      <c r="M5" s="1786" t="s">
        <v>468</v>
      </c>
      <c r="N5" s="1787"/>
      <c r="O5" s="1788"/>
      <c r="P5" s="1789"/>
    </row>
    <row r="6" spans="1:16" ht="15" thickBot="1">
      <c r="A6" s="1857" t="s">
        <v>440</v>
      </c>
      <c r="B6" s="1858"/>
      <c r="C6" s="1858"/>
      <c r="D6" s="1859"/>
      <c r="E6" s="239">
        <v>119</v>
      </c>
      <c r="F6" s="233"/>
      <c r="G6" s="699">
        <f t="shared" ref="G6:G7" si="0">F6*H6</f>
        <v>0</v>
      </c>
      <c r="H6" s="231">
        <v>6.33</v>
      </c>
      <c r="I6" s="250">
        <v>6</v>
      </c>
      <c r="J6" s="232"/>
      <c r="K6" s="701">
        <f t="shared" ref="K6:K12" si="1">J6*L6</f>
        <v>0</v>
      </c>
      <c r="L6" s="248">
        <v>6.33</v>
      </c>
      <c r="M6" s="1842" t="s">
        <v>469</v>
      </c>
      <c r="N6" s="1843"/>
      <c r="O6" s="1844"/>
      <c r="P6" s="1845"/>
    </row>
    <row r="7" spans="1:16" ht="16.2" thickBot="1">
      <c r="A7" s="1850" t="s">
        <v>438</v>
      </c>
      <c r="B7" s="1851"/>
      <c r="C7" s="1851"/>
      <c r="D7" s="1852"/>
      <c r="E7" s="262">
        <v>120</v>
      </c>
      <c r="F7" s="235"/>
      <c r="G7" s="699">
        <f t="shared" si="0"/>
        <v>0</v>
      </c>
      <c r="H7" s="236">
        <v>6.33</v>
      </c>
      <c r="I7" s="250">
        <v>7</v>
      </c>
      <c r="J7" s="232"/>
      <c r="K7" s="701">
        <f t="shared" si="1"/>
        <v>0</v>
      </c>
      <c r="L7" s="248">
        <v>6.33</v>
      </c>
      <c r="M7" s="1798" t="s">
        <v>442</v>
      </c>
      <c r="N7" s="1799"/>
      <c r="O7" s="1800"/>
      <c r="P7" s="1801"/>
    </row>
    <row r="8" spans="1:16" ht="15" thickBot="1">
      <c r="A8" s="31">
        <v>1069</v>
      </c>
      <c r="B8" s="41"/>
      <c r="C8" s="672">
        <f>B8*D8</f>
        <v>0</v>
      </c>
      <c r="D8" s="45">
        <v>6.33</v>
      </c>
      <c r="E8" s="1781" t="s">
        <v>142</v>
      </c>
      <c r="F8" s="1837"/>
      <c r="G8" s="1837"/>
      <c r="H8" s="1838"/>
      <c r="I8" s="250">
        <v>8</v>
      </c>
      <c r="J8" s="232"/>
      <c r="K8" s="701">
        <f t="shared" si="1"/>
        <v>0</v>
      </c>
      <c r="L8" s="248">
        <v>6.33</v>
      </c>
      <c r="M8" s="258">
        <v>133</v>
      </c>
      <c r="N8" s="228"/>
      <c r="O8" s="698">
        <f>N8*P8</f>
        <v>0</v>
      </c>
      <c r="P8" s="229">
        <v>6.33</v>
      </c>
    </row>
    <row r="9" spans="1:16">
      <c r="A9" s="40">
        <v>1070</v>
      </c>
      <c r="B9" s="48"/>
      <c r="C9" s="672">
        <f t="shared" ref="C9:C11" si="2">B9*D9</f>
        <v>0</v>
      </c>
      <c r="D9" s="20">
        <v>6.33</v>
      </c>
      <c r="E9" s="263" t="s">
        <v>445</v>
      </c>
      <c r="F9" s="228"/>
      <c r="G9" s="698">
        <f>F9*H9</f>
        <v>0</v>
      </c>
      <c r="H9" s="229">
        <v>6.33</v>
      </c>
      <c r="I9" s="250">
        <v>9</v>
      </c>
      <c r="J9" s="232"/>
      <c r="K9" s="701">
        <f t="shared" si="1"/>
        <v>0</v>
      </c>
      <c r="L9" s="248">
        <v>6.33</v>
      </c>
      <c r="M9" s="256">
        <v>134</v>
      </c>
      <c r="N9" s="232"/>
      <c r="O9" s="698">
        <f t="shared" ref="O9:O15" si="3">N9*P9</f>
        <v>0</v>
      </c>
      <c r="P9" s="231">
        <v>6.33</v>
      </c>
    </row>
    <row r="10" spans="1:16">
      <c r="A10" s="40">
        <v>1071</v>
      </c>
      <c r="B10" s="48"/>
      <c r="C10" s="672">
        <f t="shared" si="2"/>
        <v>0</v>
      </c>
      <c r="D10" s="20">
        <v>6.33</v>
      </c>
      <c r="E10" s="238" t="s">
        <v>446</v>
      </c>
      <c r="F10" s="232"/>
      <c r="G10" s="698">
        <f t="shared" ref="G10:G12" si="4">F10*H10</f>
        <v>0</v>
      </c>
      <c r="H10" s="231">
        <v>6.33</v>
      </c>
      <c r="I10" s="250">
        <v>10</v>
      </c>
      <c r="J10" s="232"/>
      <c r="K10" s="701">
        <f t="shared" si="1"/>
        <v>0</v>
      </c>
      <c r="L10" s="248">
        <v>6.33</v>
      </c>
      <c r="M10" s="256">
        <v>135</v>
      </c>
      <c r="N10" s="232"/>
      <c r="O10" s="698">
        <f t="shared" si="3"/>
        <v>0</v>
      </c>
      <c r="P10" s="231">
        <v>6.33</v>
      </c>
    </row>
    <row r="11" spans="1:16" ht="15" thickBot="1">
      <c r="A11" s="40">
        <v>1072</v>
      </c>
      <c r="B11" s="48"/>
      <c r="C11" s="672">
        <f t="shared" si="2"/>
        <v>0</v>
      </c>
      <c r="D11" s="20">
        <v>6.33</v>
      </c>
      <c r="E11" s="238" t="s">
        <v>447</v>
      </c>
      <c r="F11" s="233"/>
      <c r="G11" s="698">
        <f t="shared" si="4"/>
        <v>0</v>
      </c>
      <c r="H11" s="231">
        <v>6.33</v>
      </c>
      <c r="I11" s="250">
        <v>11</v>
      </c>
      <c r="J11" s="232"/>
      <c r="K11" s="701">
        <f t="shared" si="1"/>
        <v>0</v>
      </c>
      <c r="L11" s="248">
        <v>6.33</v>
      </c>
      <c r="M11" s="256">
        <v>136</v>
      </c>
      <c r="N11" s="232"/>
      <c r="O11" s="698">
        <f t="shared" si="3"/>
        <v>0</v>
      </c>
      <c r="P11" s="231">
        <v>6.33</v>
      </c>
    </row>
    <row r="12" spans="1:16" ht="15" thickBot="1">
      <c r="A12" s="11" t="s">
        <v>10</v>
      </c>
      <c r="B12" s="115">
        <f>SUM(B8:B11)</f>
        <v>0</v>
      </c>
      <c r="C12" s="115">
        <f>SUM(C8:C11)</f>
        <v>0</v>
      </c>
      <c r="D12" s="650">
        <f>C12</f>
        <v>0</v>
      </c>
      <c r="E12" s="238" t="s">
        <v>448</v>
      </c>
      <c r="F12" s="241"/>
      <c r="G12" s="698">
        <f t="shared" si="4"/>
        <v>0</v>
      </c>
      <c r="H12" s="231">
        <v>6.33</v>
      </c>
      <c r="I12" s="269">
        <v>12</v>
      </c>
      <c r="J12" s="235"/>
      <c r="K12" s="701">
        <f t="shared" si="1"/>
        <v>0</v>
      </c>
      <c r="L12" s="248">
        <v>6.33</v>
      </c>
      <c r="M12" s="256">
        <v>137</v>
      </c>
      <c r="N12" s="232"/>
      <c r="O12" s="698">
        <f t="shared" si="3"/>
        <v>0</v>
      </c>
      <c r="P12" s="231">
        <v>6.33</v>
      </c>
    </row>
    <row r="13" spans="1:16" ht="16.2" thickBot="1">
      <c r="A13" s="266" t="s">
        <v>439</v>
      </c>
      <c r="B13" s="267"/>
      <c r="C13" s="267"/>
      <c r="D13" s="268"/>
      <c r="E13" s="11" t="s">
        <v>10</v>
      </c>
      <c r="F13" s="115">
        <f>SUM(F9:F12)+SUM(F5:F7)</f>
        <v>0</v>
      </c>
      <c r="G13" s="115">
        <f>SUM(G9:G12)+SUM(G5:G7)</f>
        <v>0</v>
      </c>
      <c r="H13" s="650">
        <f>G13</f>
        <v>0</v>
      </c>
      <c r="I13" s="1597" t="s">
        <v>308</v>
      </c>
      <c r="J13" s="1598"/>
      <c r="K13" s="1598"/>
      <c r="L13" s="1599"/>
      <c r="M13" s="256">
        <v>138</v>
      </c>
      <c r="N13" s="240"/>
      <c r="O13" s="698">
        <f t="shared" si="3"/>
        <v>0</v>
      </c>
      <c r="P13" s="231">
        <v>6.33</v>
      </c>
    </row>
    <row r="14" spans="1:16" ht="15.6">
      <c r="A14" s="227" t="s">
        <v>202</v>
      </c>
      <c r="B14" s="228"/>
      <c r="C14" s="698">
        <f>B14*D14</f>
        <v>0</v>
      </c>
      <c r="D14" s="229">
        <v>6.33</v>
      </c>
      <c r="E14" s="1839" t="s">
        <v>449</v>
      </c>
      <c r="F14" s="1840"/>
      <c r="G14" s="1840"/>
      <c r="H14" s="1841"/>
      <c r="I14" s="270" t="s">
        <v>143</v>
      </c>
      <c r="J14" s="228"/>
      <c r="K14" s="698">
        <f>J14*L14</f>
        <v>0</v>
      </c>
      <c r="L14" s="246">
        <v>6.33</v>
      </c>
      <c r="M14" s="256">
        <v>139</v>
      </c>
      <c r="N14" s="240"/>
      <c r="O14" s="698">
        <f t="shared" si="3"/>
        <v>0</v>
      </c>
      <c r="P14" s="231">
        <v>6.33</v>
      </c>
    </row>
    <row r="15" spans="1:16" ht="15" thickBot="1">
      <c r="A15" s="51" t="s">
        <v>203</v>
      </c>
      <c r="B15" s="230"/>
      <c r="C15" s="698">
        <f t="shared" ref="C15:C33" si="5">B15*D15</f>
        <v>0</v>
      </c>
      <c r="D15" s="231">
        <v>6.33</v>
      </c>
      <c r="E15" s="1821" t="s">
        <v>442</v>
      </c>
      <c r="F15" s="1822"/>
      <c r="G15" s="1822"/>
      <c r="H15" s="1823"/>
      <c r="I15" s="251" t="s">
        <v>144</v>
      </c>
      <c r="J15" s="232"/>
      <c r="K15" s="698">
        <f t="shared" ref="K15:K17" si="6">J15*L15</f>
        <v>0</v>
      </c>
      <c r="L15" s="248">
        <v>6.33</v>
      </c>
      <c r="M15" s="256">
        <v>140</v>
      </c>
      <c r="N15" s="232"/>
      <c r="O15" s="698">
        <f t="shared" si="3"/>
        <v>0</v>
      </c>
      <c r="P15" s="231">
        <v>6.33</v>
      </c>
    </row>
    <row r="16" spans="1:16">
      <c r="A16" s="51" t="s">
        <v>204</v>
      </c>
      <c r="B16" s="230"/>
      <c r="C16" s="698">
        <f t="shared" si="5"/>
        <v>0</v>
      </c>
      <c r="D16" s="231">
        <v>6.33</v>
      </c>
      <c r="E16" s="265">
        <v>1</v>
      </c>
      <c r="F16" s="228"/>
      <c r="G16" s="698">
        <f>F16*H16</f>
        <v>0</v>
      </c>
      <c r="H16" s="229">
        <v>6.33</v>
      </c>
      <c r="I16" s="251" t="s">
        <v>145</v>
      </c>
      <c r="J16" s="232"/>
      <c r="K16" s="698">
        <f t="shared" si="6"/>
        <v>0</v>
      </c>
      <c r="L16" s="248">
        <v>6.33</v>
      </c>
      <c r="M16" s="256">
        <v>141</v>
      </c>
      <c r="N16" s="232"/>
      <c r="O16" s="701">
        <f>N16*P16</f>
        <v>0</v>
      </c>
      <c r="P16" s="231">
        <v>6.33</v>
      </c>
    </row>
    <row r="17" spans="1:17" ht="15" thickBot="1">
      <c r="A17" s="51" t="s">
        <v>205</v>
      </c>
      <c r="B17" s="230"/>
      <c r="C17" s="698">
        <f t="shared" si="5"/>
        <v>0</v>
      </c>
      <c r="D17" s="231">
        <v>6.33</v>
      </c>
      <c r="E17" s="239">
        <v>2</v>
      </c>
      <c r="F17" s="232"/>
      <c r="G17" s="698">
        <f t="shared" ref="G17:G27" si="7">F17*H17</f>
        <v>0</v>
      </c>
      <c r="H17" s="231">
        <v>6.33</v>
      </c>
      <c r="I17" s="251" t="s">
        <v>146</v>
      </c>
      <c r="J17" s="235"/>
      <c r="K17" s="698">
        <f t="shared" si="6"/>
        <v>0</v>
      </c>
      <c r="L17" s="249">
        <v>6.33</v>
      </c>
      <c r="M17" s="256">
        <v>142</v>
      </c>
      <c r="N17" s="232"/>
      <c r="O17" s="701">
        <f t="shared" ref="O17:O19" si="8">N17*P17</f>
        <v>0</v>
      </c>
      <c r="P17" s="231">
        <v>6.33</v>
      </c>
    </row>
    <row r="18" spans="1:17" ht="15" thickBot="1">
      <c r="A18" s="51" t="s">
        <v>206</v>
      </c>
      <c r="B18" s="232"/>
      <c r="C18" s="698">
        <f t="shared" si="5"/>
        <v>0</v>
      </c>
      <c r="D18" s="231">
        <v>6.33</v>
      </c>
      <c r="E18" s="239">
        <v>3</v>
      </c>
      <c r="F18" s="232"/>
      <c r="G18" s="698">
        <f t="shared" si="7"/>
        <v>0</v>
      </c>
      <c r="H18" s="231">
        <v>6.33</v>
      </c>
      <c r="I18" s="11" t="s">
        <v>10</v>
      </c>
      <c r="J18" s="32">
        <f>SUM(J14:J17)+SUM(J5:J12)</f>
        <v>0</v>
      </c>
      <c r="K18" s="32">
        <f>SUM(K14:K17)+SUM(K5:K12)</f>
        <v>0</v>
      </c>
      <c r="L18" s="650">
        <f>K18</f>
        <v>0</v>
      </c>
      <c r="M18" s="256">
        <v>143</v>
      </c>
      <c r="N18" s="232"/>
      <c r="O18" s="701">
        <f t="shared" si="8"/>
        <v>0</v>
      </c>
      <c r="P18" s="231">
        <v>6.33</v>
      </c>
    </row>
    <row r="19" spans="1:17" ht="15" thickBot="1">
      <c r="A19" s="51" t="s">
        <v>207</v>
      </c>
      <c r="B19" s="230"/>
      <c r="C19" s="698">
        <f t="shared" si="5"/>
        <v>0</v>
      </c>
      <c r="D19" s="231">
        <v>6.33</v>
      </c>
      <c r="E19" s="239">
        <v>4</v>
      </c>
      <c r="F19" s="232"/>
      <c r="G19" s="698">
        <f t="shared" si="7"/>
        <v>0</v>
      </c>
      <c r="H19" s="231">
        <v>6.33</v>
      </c>
      <c r="I19" s="1828" t="s">
        <v>461</v>
      </c>
      <c r="J19" s="1829"/>
      <c r="K19" s="1830"/>
      <c r="L19" s="1831"/>
      <c r="M19" s="259">
        <v>144</v>
      </c>
      <c r="N19" s="235"/>
      <c r="O19" s="701">
        <f t="shared" si="8"/>
        <v>0</v>
      </c>
      <c r="P19" s="231">
        <v>6.33</v>
      </c>
    </row>
    <row r="20" spans="1:17" ht="15" thickBot="1">
      <c r="A20" s="51" t="s">
        <v>208</v>
      </c>
      <c r="B20" s="233"/>
      <c r="C20" s="698">
        <f t="shared" si="5"/>
        <v>0</v>
      </c>
      <c r="D20" s="231">
        <v>6.33</v>
      </c>
      <c r="E20" s="239">
        <v>5</v>
      </c>
      <c r="F20" s="232"/>
      <c r="G20" s="698">
        <f t="shared" si="7"/>
        <v>0</v>
      </c>
      <c r="H20" s="231">
        <v>6.33</v>
      </c>
      <c r="I20" s="1832" t="s">
        <v>462</v>
      </c>
      <c r="J20" s="1833"/>
      <c r="K20" s="1834"/>
      <c r="L20" s="1835"/>
      <c r="M20" s="1597" t="s">
        <v>470</v>
      </c>
      <c r="N20" s="1598"/>
      <c r="O20" s="1598"/>
      <c r="P20" s="1599"/>
    </row>
    <row r="21" spans="1:17" ht="15" thickBot="1">
      <c r="A21" s="51" t="s">
        <v>209</v>
      </c>
      <c r="B21" s="232"/>
      <c r="C21" s="698">
        <f t="shared" si="5"/>
        <v>0</v>
      </c>
      <c r="D21" s="231">
        <v>6.33</v>
      </c>
      <c r="E21" s="239">
        <v>6</v>
      </c>
      <c r="F21" s="232"/>
      <c r="G21" s="698">
        <f t="shared" si="7"/>
        <v>0</v>
      </c>
      <c r="H21" s="231">
        <v>6.33</v>
      </c>
      <c r="I21" s="1798" t="s">
        <v>442</v>
      </c>
      <c r="J21" s="1836"/>
      <c r="K21" s="1822"/>
      <c r="L21" s="1823"/>
      <c r="M21" s="260" t="s">
        <v>466</v>
      </c>
      <c r="N21" s="261"/>
      <c r="O21" s="704">
        <f>N21*P21</f>
        <v>0</v>
      </c>
      <c r="P21" s="229">
        <v>6.33</v>
      </c>
      <c r="Q21" s="145"/>
    </row>
    <row r="22" spans="1:17" ht="15" thickBot="1">
      <c r="A22" s="51" t="s">
        <v>19</v>
      </c>
      <c r="B22" s="232"/>
      <c r="C22" s="698">
        <f t="shared" si="5"/>
        <v>0</v>
      </c>
      <c r="D22" s="231">
        <v>6.33</v>
      </c>
      <c r="E22" s="239">
        <v>7</v>
      </c>
      <c r="F22" s="232"/>
      <c r="G22" s="698">
        <f t="shared" si="7"/>
        <v>0</v>
      </c>
      <c r="H22" s="231">
        <v>6.33</v>
      </c>
      <c r="I22" s="254">
        <v>121</v>
      </c>
      <c r="J22" s="228"/>
      <c r="K22" s="698">
        <f>J22*L22</f>
        <v>0</v>
      </c>
      <c r="L22" s="246">
        <v>6.33</v>
      </c>
      <c r="M22" s="244" t="s">
        <v>471</v>
      </c>
      <c r="N22" s="257"/>
      <c r="O22" s="704">
        <f>N22*P22</f>
        <v>0</v>
      </c>
      <c r="P22" s="236">
        <v>6.33</v>
      </c>
    </row>
    <row r="23" spans="1:17" ht="15" thickBot="1">
      <c r="A23" s="51" t="s">
        <v>20</v>
      </c>
      <c r="B23" s="232"/>
      <c r="C23" s="698">
        <f t="shared" si="5"/>
        <v>0</v>
      </c>
      <c r="D23" s="231">
        <v>6.33</v>
      </c>
      <c r="E23" s="239">
        <v>8</v>
      </c>
      <c r="F23" s="232"/>
      <c r="G23" s="698">
        <f t="shared" si="7"/>
        <v>0</v>
      </c>
      <c r="H23" s="231">
        <v>6.33</v>
      </c>
      <c r="I23" s="252">
        <v>122</v>
      </c>
      <c r="J23" s="232"/>
      <c r="K23" s="698">
        <f t="shared" ref="K23:K33" si="9">J23*L23</f>
        <v>0</v>
      </c>
      <c r="L23" s="248">
        <v>6.33</v>
      </c>
      <c r="M23" s="11" t="s">
        <v>10</v>
      </c>
      <c r="N23" s="32">
        <f>N16+N17+N18+N19+N21+N22</f>
        <v>0</v>
      </c>
      <c r="O23" s="648">
        <f>O16+O17+O18+O19+O21+O22</f>
        <v>0</v>
      </c>
      <c r="P23" s="650">
        <f>O23</f>
        <v>0</v>
      </c>
    </row>
    <row r="24" spans="1:17">
      <c r="A24" s="51" t="s">
        <v>21</v>
      </c>
      <c r="B24" s="232"/>
      <c r="C24" s="698">
        <f t="shared" si="5"/>
        <v>0</v>
      </c>
      <c r="D24" s="231">
        <v>6.33</v>
      </c>
      <c r="E24" s="239">
        <v>9</v>
      </c>
      <c r="F24" s="232"/>
      <c r="G24" s="698">
        <f t="shared" si="7"/>
        <v>0</v>
      </c>
      <c r="H24" s="231">
        <v>6.33</v>
      </c>
      <c r="I24" s="252">
        <v>123</v>
      </c>
      <c r="J24" s="240"/>
      <c r="K24" s="698">
        <f t="shared" si="9"/>
        <v>0</v>
      </c>
      <c r="L24" s="248">
        <v>6.33</v>
      </c>
      <c r="M24" s="1786" t="s">
        <v>472</v>
      </c>
      <c r="N24" s="1787"/>
      <c r="O24" s="1788"/>
      <c r="P24" s="1789"/>
    </row>
    <row r="25" spans="1:17">
      <c r="A25" s="51" t="s">
        <v>171</v>
      </c>
      <c r="B25" s="232"/>
      <c r="C25" s="698">
        <f t="shared" si="5"/>
        <v>0</v>
      </c>
      <c r="D25" s="231">
        <v>6.33</v>
      </c>
      <c r="E25" s="239">
        <v>10</v>
      </c>
      <c r="F25" s="232"/>
      <c r="G25" s="698">
        <f t="shared" si="7"/>
        <v>0</v>
      </c>
      <c r="H25" s="231">
        <v>6.33</v>
      </c>
      <c r="I25" s="252">
        <v>124</v>
      </c>
      <c r="J25" s="232"/>
      <c r="K25" s="698">
        <f t="shared" si="9"/>
        <v>0</v>
      </c>
      <c r="L25" s="248">
        <v>6.33</v>
      </c>
      <c r="M25" s="1790" t="s">
        <v>397</v>
      </c>
      <c r="N25" s="1791"/>
      <c r="O25" s="1792"/>
      <c r="P25" s="1793"/>
    </row>
    <row r="26" spans="1:17">
      <c r="A26" s="51" t="s">
        <v>66</v>
      </c>
      <c r="B26" s="232"/>
      <c r="C26" s="698">
        <f t="shared" si="5"/>
        <v>0</v>
      </c>
      <c r="D26" s="231">
        <v>6.33</v>
      </c>
      <c r="E26" s="239">
        <v>11</v>
      </c>
      <c r="F26" s="232"/>
      <c r="G26" s="698">
        <f t="shared" si="7"/>
        <v>0</v>
      </c>
      <c r="H26" s="231">
        <v>6.33</v>
      </c>
      <c r="I26" s="252">
        <v>125</v>
      </c>
      <c r="J26" s="232"/>
      <c r="K26" s="698">
        <f t="shared" si="9"/>
        <v>0</v>
      </c>
      <c r="L26" s="248">
        <v>6.33</v>
      </c>
      <c r="M26" s="1794" t="s">
        <v>442</v>
      </c>
      <c r="N26" s="1795"/>
      <c r="O26" s="1796"/>
      <c r="P26" s="1797"/>
    </row>
    <row r="27" spans="1:17" ht="15" thickBot="1">
      <c r="A27" s="51" t="s">
        <v>67</v>
      </c>
      <c r="B27" s="232"/>
      <c r="C27" s="698">
        <f t="shared" si="5"/>
        <v>0</v>
      </c>
      <c r="D27" s="231">
        <v>6.33</v>
      </c>
      <c r="E27" s="262">
        <v>12</v>
      </c>
      <c r="F27" s="235"/>
      <c r="G27" s="698">
        <f t="shared" si="7"/>
        <v>0</v>
      </c>
      <c r="H27" s="231">
        <v>6.33</v>
      </c>
      <c r="I27" s="252">
        <v>126</v>
      </c>
      <c r="J27" s="232"/>
      <c r="K27" s="698">
        <f t="shared" si="9"/>
        <v>0</v>
      </c>
      <c r="L27" s="248">
        <v>6.33</v>
      </c>
      <c r="M27" s="1798" t="s">
        <v>452</v>
      </c>
      <c r="N27" s="1799"/>
      <c r="O27" s="1800"/>
      <c r="P27" s="1801"/>
    </row>
    <row r="28" spans="1:17" ht="15" thickBot="1">
      <c r="A28" s="51" t="s">
        <v>68</v>
      </c>
      <c r="B28" s="232"/>
      <c r="C28" s="698">
        <f t="shared" si="5"/>
        <v>0</v>
      </c>
      <c r="D28" s="231">
        <v>6.33</v>
      </c>
      <c r="E28" s="1487" t="s">
        <v>308</v>
      </c>
      <c r="F28" s="1488"/>
      <c r="G28" s="1488"/>
      <c r="H28" s="1489"/>
      <c r="I28" s="252">
        <v>127</v>
      </c>
      <c r="J28" s="232"/>
      <c r="K28" s="698">
        <f t="shared" si="9"/>
        <v>0</v>
      </c>
      <c r="L28" s="248">
        <v>6.33</v>
      </c>
      <c r="M28" s="258">
        <v>1</v>
      </c>
      <c r="N28" s="228"/>
      <c r="O28" s="698">
        <f>N28*P28</f>
        <v>0</v>
      </c>
      <c r="P28" s="229">
        <v>6.33</v>
      </c>
    </row>
    <row r="29" spans="1:17">
      <c r="A29" s="51" t="s">
        <v>69</v>
      </c>
      <c r="B29" s="232"/>
      <c r="C29" s="698">
        <f t="shared" si="5"/>
        <v>0</v>
      </c>
      <c r="D29" s="231">
        <v>6.33</v>
      </c>
      <c r="E29" s="284" t="s">
        <v>143</v>
      </c>
      <c r="F29" s="228"/>
      <c r="G29" s="698">
        <f>F29*H29</f>
        <v>0</v>
      </c>
      <c r="H29" s="229">
        <v>6.33</v>
      </c>
      <c r="I29" s="252">
        <v>128</v>
      </c>
      <c r="J29" s="230"/>
      <c r="K29" s="698">
        <f t="shared" si="9"/>
        <v>0</v>
      </c>
      <c r="L29" s="248">
        <v>6.33</v>
      </c>
      <c r="M29" s="256">
        <v>2</v>
      </c>
      <c r="N29" s="232"/>
      <c r="O29" s="698">
        <f t="shared" ref="O29:O33" si="10">N29*P29</f>
        <v>0</v>
      </c>
      <c r="P29" s="231">
        <v>6.33</v>
      </c>
    </row>
    <row r="30" spans="1:17">
      <c r="A30" s="51" t="s">
        <v>74</v>
      </c>
      <c r="B30" s="232"/>
      <c r="C30" s="698">
        <f t="shared" si="5"/>
        <v>0</v>
      </c>
      <c r="D30" s="231">
        <v>6.33</v>
      </c>
      <c r="E30" s="243" t="s">
        <v>144</v>
      </c>
      <c r="F30" s="232"/>
      <c r="G30" s="698">
        <f t="shared" ref="G30:G32" si="11">F30*H30</f>
        <v>0</v>
      </c>
      <c r="H30" s="231">
        <v>6.33</v>
      </c>
      <c r="I30" s="252">
        <v>129</v>
      </c>
      <c r="J30" s="240"/>
      <c r="K30" s="698">
        <f t="shared" si="9"/>
        <v>0</v>
      </c>
      <c r="L30" s="248">
        <v>6.33</v>
      </c>
      <c r="M30" s="256">
        <v>3</v>
      </c>
      <c r="N30" s="232"/>
      <c r="O30" s="698">
        <f t="shared" si="10"/>
        <v>0</v>
      </c>
      <c r="P30" s="231">
        <v>6.33</v>
      </c>
    </row>
    <row r="31" spans="1:17">
      <c r="A31" s="51" t="s">
        <v>77</v>
      </c>
      <c r="B31" s="232"/>
      <c r="C31" s="698">
        <f t="shared" si="5"/>
        <v>0</v>
      </c>
      <c r="D31" s="231">
        <v>6.33</v>
      </c>
      <c r="E31" s="243" t="s">
        <v>145</v>
      </c>
      <c r="F31" s="232"/>
      <c r="G31" s="698">
        <f t="shared" si="11"/>
        <v>0</v>
      </c>
      <c r="H31" s="231">
        <v>6.33</v>
      </c>
      <c r="I31" s="252">
        <v>130</v>
      </c>
      <c r="J31" s="233"/>
      <c r="K31" s="698">
        <f t="shared" si="9"/>
        <v>0</v>
      </c>
      <c r="L31" s="248">
        <v>6.33</v>
      </c>
      <c r="M31" s="256">
        <v>4</v>
      </c>
      <c r="N31" s="232"/>
      <c r="O31" s="698">
        <f t="shared" si="10"/>
        <v>0</v>
      </c>
      <c r="P31" s="231">
        <v>6.33</v>
      </c>
    </row>
    <row r="32" spans="1:17" ht="15" thickBot="1">
      <c r="A32" s="51" t="s">
        <v>78</v>
      </c>
      <c r="B32" s="232"/>
      <c r="C32" s="698">
        <f t="shared" si="5"/>
        <v>0</v>
      </c>
      <c r="D32" s="231">
        <v>6.33</v>
      </c>
      <c r="E32" s="243" t="s">
        <v>146</v>
      </c>
      <c r="F32" s="235"/>
      <c r="G32" s="698">
        <f t="shared" si="11"/>
        <v>0</v>
      </c>
      <c r="H32" s="231">
        <v>6.33</v>
      </c>
      <c r="I32" s="252">
        <v>131</v>
      </c>
      <c r="J32" s="232"/>
      <c r="K32" s="698">
        <f t="shared" si="9"/>
        <v>0</v>
      </c>
      <c r="L32" s="248">
        <v>6.33</v>
      </c>
      <c r="M32" s="256">
        <v>5</v>
      </c>
      <c r="N32" s="232"/>
      <c r="O32" s="698">
        <f t="shared" si="10"/>
        <v>0</v>
      </c>
      <c r="P32" s="231">
        <v>6.33</v>
      </c>
    </row>
    <row r="33" spans="1:16" ht="15" thickBot="1">
      <c r="A33" s="51" t="s">
        <v>79</v>
      </c>
      <c r="B33" s="235"/>
      <c r="C33" s="698">
        <f t="shared" si="5"/>
        <v>0</v>
      </c>
      <c r="D33" s="231">
        <v>6.33</v>
      </c>
      <c r="E33" s="11" t="s">
        <v>10</v>
      </c>
      <c r="F33" s="32">
        <f>SUM(F29:F32)+SUM(F16:F27)</f>
        <v>0</v>
      </c>
      <c r="G33" s="32">
        <f>SUM(G29:G32)+SUM(G16:G27)</f>
        <v>0</v>
      </c>
      <c r="H33" s="650">
        <f>G33</f>
        <v>0</v>
      </c>
      <c r="I33" s="271">
        <v>132</v>
      </c>
      <c r="J33" s="235"/>
      <c r="K33" s="698">
        <f t="shared" si="9"/>
        <v>0</v>
      </c>
      <c r="L33" s="248">
        <v>6.33</v>
      </c>
      <c r="M33" s="259">
        <v>6</v>
      </c>
      <c r="N33" s="235"/>
      <c r="O33" s="698">
        <f t="shared" si="10"/>
        <v>0</v>
      </c>
      <c r="P33" s="231">
        <v>6.33</v>
      </c>
    </row>
    <row r="34" spans="1:16" ht="15" thickBot="1">
      <c r="A34" s="11" t="s">
        <v>10</v>
      </c>
      <c r="B34" s="32">
        <f>SUM(B14:B33)</f>
        <v>0</v>
      </c>
      <c r="C34" s="32">
        <f>SUM(C14:C33)</f>
        <v>0</v>
      </c>
      <c r="D34" s="650">
        <f>C34</f>
        <v>0</v>
      </c>
      <c r="E34" s="1818" t="s">
        <v>450</v>
      </c>
      <c r="F34" s="1819"/>
      <c r="G34" s="1819"/>
      <c r="H34" s="1820"/>
      <c r="I34" s="1487" t="s">
        <v>158</v>
      </c>
      <c r="J34" s="1488"/>
      <c r="K34" s="1488"/>
      <c r="L34" s="1489"/>
      <c r="M34" s="1597" t="s">
        <v>473</v>
      </c>
      <c r="N34" s="1598"/>
      <c r="O34" s="1598"/>
      <c r="P34" s="1599"/>
    </row>
    <row r="35" spans="1:16" ht="15" thickBot="1">
      <c r="A35" s="1860" t="s">
        <v>1166</v>
      </c>
      <c r="B35" s="1861"/>
      <c r="C35" s="1862"/>
      <c r="D35" s="1863"/>
      <c r="E35" s="1864" t="s">
        <v>451</v>
      </c>
      <c r="F35" s="1865"/>
      <c r="G35" s="1865"/>
      <c r="H35" s="1866"/>
      <c r="I35" s="272" t="s">
        <v>463</v>
      </c>
      <c r="J35" s="273"/>
      <c r="K35" s="702">
        <f>J35*L35</f>
        <v>0</v>
      </c>
      <c r="L35" s="274">
        <v>6.33</v>
      </c>
      <c r="M35" s="278" t="s">
        <v>400</v>
      </c>
      <c r="N35" s="279"/>
      <c r="O35" s="705">
        <f>N35*P35</f>
        <v>0</v>
      </c>
      <c r="P35" s="280">
        <v>6.33</v>
      </c>
    </row>
    <row r="36" spans="1:16" ht="15" thickBot="1">
      <c r="A36" s="1867" t="s">
        <v>107</v>
      </c>
      <c r="B36" s="1868"/>
      <c r="C36" s="1869"/>
      <c r="D36" s="1870"/>
      <c r="E36" s="1794" t="s">
        <v>442</v>
      </c>
      <c r="F36" s="1795"/>
      <c r="G36" s="1796"/>
      <c r="H36" s="1797"/>
      <c r="I36" s="11" t="s">
        <v>10</v>
      </c>
      <c r="J36" s="32">
        <f>SUM(J22:J33)+J35</f>
        <v>0</v>
      </c>
      <c r="K36" s="32">
        <f>SUM(K22:K33)+K35</f>
        <v>0</v>
      </c>
      <c r="L36" s="650">
        <f>K36</f>
        <v>0</v>
      </c>
      <c r="M36" s="11" t="s">
        <v>10</v>
      </c>
      <c r="N36" s="32">
        <f>SUM(N28:N33)+N35</f>
        <v>0</v>
      </c>
      <c r="O36" s="32">
        <f>SUM(O28:O33)+O35</f>
        <v>0</v>
      </c>
      <c r="P36" s="650">
        <f>O36</f>
        <v>0</v>
      </c>
    </row>
    <row r="37" spans="1:16" ht="15" thickBot="1">
      <c r="A37" s="1798" t="s">
        <v>442</v>
      </c>
      <c r="B37" s="1836"/>
      <c r="C37" s="1822"/>
      <c r="D37" s="1823"/>
      <c r="E37" s="1821" t="s">
        <v>452</v>
      </c>
      <c r="F37" s="1822"/>
      <c r="G37" s="1822"/>
      <c r="H37" s="1823"/>
      <c r="I37" s="1786" t="s">
        <v>464</v>
      </c>
      <c r="J37" s="1787"/>
      <c r="K37" s="1788"/>
      <c r="L37" s="1789"/>
      <c r="M37" s="1786" t="s">
        <v>474</v>
      </c>
      <c r="N37" s="1787"/>
      <c r="O37" s="1788"/>
      <c r="P37" s="1789"/>
    </row>
    <row r="38" spans="1:16" ht="16.5" customHeight="1">
      <c r="A38" s="264">
        <v>97</v>
      </c>
      <c r="B38" s="228"/>
      <c r="C38" s="698">
        <f>B38*D38</f>
        <v>0</v>
      </c>
      <c r="D38" s="229">
        <v>6.33</v>
      </c>
      <c r="E38" s="265">
        <v>121</v>
      </c>
      <c r="F38" s="228"/>
      <c r="G38" s="698">
        <f>F38*H38</f>
        <v>0</v>
      </c>
      <c r="H38" s="229">
        <v>6.33</v>
      </c>
      <c r="I38" s="1790" t="s">
        <v>326</v>
      </c>
      <c r="J38" s="1791"/>
      <c r="K38" s="1792"/>
      <c r="L38" s="1793"/>
      <c r="M38" s="1790" t="s">
        <v>108</v>
      </c>
      <c r="N38" s="1791"/>
      <c r="O38" s="1792"/>
      <c r="P38" s="1793"/>
    </row>
    <row r="39" spans="1:16">
      <c r="A39" s="237">
        <v>98</v>
      </c>
      <c r="B39" s="232"/>
      <c r="C39" s="698">
        <f t="shared" ref="C39:C49" si="12">B39*D39</f>
        <v>0</v>
      </c>
      <c r="D39" s="231">
        <v>6.33</v>
      </c>
      <c r="E39" s="239">
        <v>122</v>
      </c>
      <c r="F39" s="232"/>
      <c r="G39" s="698">
        <f t="shared" ref="G39:G49" si="13">F39*H39</f>
        <v>0</v>
      </c>
      <c r="H39" s="231">
        <v>6.33</v>
      </c>
      <c r="I39" s="1794" t="s">
        <v>442</v>
      </c>
      <c r="J39" s="1802"/>
      <c r="K39" s="1803"/>
      <c r="L39" s="1804"/>
      <c r="M39" s="1794" t="s">
        <v>467</v>
      </c>
      <c r="N39" s="1802"/>
      <c r="O39" s="1803"/>
      <c r="P39" s="1804"/>
    </row>
    <row r="40" spans="1:16" ht="15" thickBot="1">
      <c r="A40" s="237">
        <v>99</v>
      </c>
      <c r="B40" s="232"/>
      <c r="C40" s="698">
        <f t="shared" si="12"/>
        <v>0</v>
      </c>
      <c r="D40" s="231">
        <v>6.33</v>
      </c>
      <c r="E40" s="239">
        <v>123</v>
      </c>
      <c r="F40" s="232"/>
      <c r="G40" s="698">
        <f t="shared" si="13"/>
        <v>0</v>
      </c>
      <c r="H40" s="231">
        <v>6.33</v>
      </c>
      <c r="I40" s="1798" t="s">
        <v>452</v>
      </c>
      <c r="J40" s="1799"/>
      <c r="K40" s="1800"/>
      <c r="L40" s="1801"/>
      <c r="M40" s="1798" t="s">
        <v>475</v>
      </c>
      <c r="N40" s="1799"/>
      <c r="O40" s="1800"/>
      <c r="P40" s="1801"/>
    </row>
    <row r="41" spans="1:16">
      <c r="A41" s="237">
        <v>100</v>
      </c>
      <c r="B41" s="232"/>
      <c r="C41" s="698">
        <f t="shared" si="12"/>
        <v>0</v>
      </c>
      <c r="D41" s="231">
        <v>6.33</v>
      </c>
      <c r="E41" s="239">
        <v>124</v>
      </c>
      <c r="F41" s="232"/>
      <c r="G41" s="698">
        <f t="shared" si="13"/>
        <v>0</v>
      </c>
      <c r="H41" s="231">
        <v>6.33</v>
      </c>
      <c r="I41" s="277">
        <v>133</v>
      </c>
      <c r="J41" s="228"/>
      <c r="K41" s="698">
        <f>J41*L41</f>
        <v>0</v>
      </c>
      <c r="L41" s="246">
        <v>6.33</v>
      </c>
      <c r="M41" s="265">
        <v>1</v>
      </c>
      <c r="N41" s="228"/>
      <c r="O41" s="698">
        <f>N41*P41</f>
        <v>0</v>
      </c>
      <c r="P41" s="229">
        <v>6.33</v>
      </c>
    </row>
    <row r="42" spans="1:16">
      <c r="A42" s="237">
        <v>101</v>
      </c>
      <c r="B42" s="232"/>
      <c r="C42" s="698">
        <f t="shared" si="12"/>
        <v>0</v>
      </c>
      <c r="D42" s="231">
        <v>6.33</v>
      </c>
      <c r="E42" s="239">
        <v>125</v>
      </c>
      <c r="F42" s="232"/>
      <c r="G42" s="698">
        <f t="shared" si="13"/>
        <v>0</v>
      </c>
      <c r="H42" s="231">
        <v>6.33</v>
      </c>
      <c r="I42" s="250">
        <v>134</v>
      </c>
      <c r="J42" s="253"/>
      <c r="K42" s="698">
        <f t="shared" ref="K42:K46" si="14">J42*L42</f>
        <v>0</v>
      </c>
      <c r="L42" s="248">
        <v>6.33</v>
      </c>
      <c r="M42" s="239">
        <v>2</v>
      </c>
      <c r="N42" s="232"/>
      <c r="O42" s="698">
        <f t="shared" ref="O42:O50" si="15">N42*P42</f>
        <v>0</v>
      </c>
      <c r="P42" s="231">
        <v>6.33</v>
      </c>
    </row>
    <row r="43" spans="1:16">
      <c r="A43" s="237">
        <v>102</v>
      </c>
      <c r="B43" s="232"/>
      <c r="C43" s="698">
        <f t="shared" si="12"/>
        <v>0</v>
      </c>
      <c r="D43" s="231">
        <v>6.33</v>
      </c>
      <c r="E43" s="239">
        <v>126</v>
      </c>
      <c r="F43" s="232"/>
      <c r="G43" s="698">
        <f t="shared" si="13"/>
        <v>0</v>
      </c>
      <c r="H43" s="231">
        <v>6.33</v>
      </c>
      <c r="I43" s="250">
        <v>135</v>
      </c>
      <c r="J43" s="232"/>
      <c r="K43" s="698">
        <f t="shared" si="14"/>
        <v>0</v>
      </c>
      <c r="L43" s="248">
        <v>6.33</v>
      </c>
      <c r="M43" s="239">
        <v>3</v>
      </c>
      <c r="N43" s="232"/>
      <c r="O43" s="698">
        <f t="shared" si="15"/>
        <v>0</v>
      </c>
      <c r="P43" s="231">
        <v>6.33</v>
      </c>
    </row>
    <row r="44" spans="1:16">
      <c r="A44" s="237">
        <v>103</v>
      </c>
      <c r="B44" s="232"/>
      <c r="C44" s="698">
        <f t="shared" si="12"/>
        <v>0</v>
      </c>
      <c r="D44" s="231">
        <v>6.33</v>
      </c>
      <c r="E44" s="239">
        <v>127</v>
      </c>
      <c r="F44" s="232"/>
      <c r="G44" s="698">
        <f t="shared" si="13"/>
        <v>0</v>
      </c>
      <c r="H44" s="231">
        <v>6.33</v>
      </c>
      <c r="I44" s="250">
        <v>136</v>
      </c>
      <c r="J44" s="232"/>
      <c r="K44" s="698">
        <f t="shared" si="14"/>
        <v>0</v>
      </c>
      <c r="L44" s="248">
        <v>6.33</v>
      </c>
      <c r="M44" s="239">
        <v>4</v>
      </c>
      <c r="N44" s="232"/>
      <c r="O44" s="698">
        <f t="shared" si="15"/>
        <v>0</v>
      </c>
      <c r="P44" s="231">
        <v>6.33</v>
      </c>
    </row>
    <row r="45" spans="1:16">
      <c r="A45" s="237">
        <v>104</v>
      </c>
      <c r="B45" s="232"/>
      <c r="C45" s="698">
        <f t="shared" si="12"/>
        <v>0</v>
      </c>
      <c r="D45" s="231">
        <v>6.33</v>
      </c>
      <c r="E45" s="239">
        <v>128</v>
      </c>
      <c r="F45" s="232"/>
      <c r="G45" s="698">
        <f t="shared" si="13"/>
        <v>0</v>
      </c>
      <c r="H45" s="231">
        <v>6.33</v>
      </c>
      <c r="I45" s="250">
        <v>137</v>
      </c>
      <c r="J45" s="232"/>
      <c r="K45" s="698">
        <f t="shared" si="14"/>
        <v>0</v>
      </c>
      <c r="L45" s="248">
        <v>6.33</v>
      </c>
      <c r="M45" s="239">
        <v>5</v>
      </c>
      <c r="N45" s="232"/>
      <c r="O45" s="698">
        <f t="shared" si="15"/>
        <v>0</v>
      </c>
      <c r="P45" s="231">
        <v>6.33</v>
      </c>
    </row>
    <row r="46" spans="1:16" ht="15" thickBot="1">
      <c r="A46" s="237">
        <v>105</v>
      </c>
      <c r="B46" s="232"/>
      <c r="C46" s="698">
        <f t="shared" si="12"/>
        <v>0</v>
      </c>
      <c r="D46" s="231">
        <v>6.33</v>
      </c>
      <c r="E46" s="239">
        <v>129</v>
      </c>
      <c r="F46" s="232"/>
      <c r="G46" s="698">
        <f t="shared" si="13"/>
        <v>0</v>
      </c>
      <c r="H46" s="231">
        <v>6.33</v>
      </c>
      <c r="I46" s="269">
        <v>138</v>
      </c>
      <c r="J46" s="235"/>
      <c r="K46" s="698">
        <f t="shared" si="14"/>
        <v>0</v>
      </c>
      <c r="L46" s="248">
        <v>6.33</v>
      </c>
      <c r="M46" s="239">
        <v>6</v>
      </c>
      <c r="N46" s="232"/>
      <c r="O46" s="698">
        <f t="shared" si="15"/>
        <v>0</v>
      </c>
      <c r="P46" s="231">
        <v>6.33</v>
      </c>
    </row>
    <row r="47" spans="1:16" ht="15" thickBot="1">
      <c r="A47" s="237">
        <v>106</v>
      </c>
      <c r="B47" s="232"/>
      <c r="C47" s="698">
        <f t="shared" si="12"/>
        <v>0</v>
      </c>
      <c r="D47" s="231">
        <v>6.33</v>
      </c>
      <c r="E47" s="239">
        <v>130</v>
      </c>
      <c r="F47" s="240"/>
      <c r="G47" s="698">
        <f t="shared" si="13"/>
        <v>0</v>
      </c>
      <c r="H47" s="231">
        <v>6.33</v>
      </c>
      <c r="I47" s="1597" t="s">
        <v>465</v>
      </c>
      <c r="J47" s="1598"/>
      <c r="K47" s="1598"/>
      <c r="L47" s="1599"/>
      <c r="M47" s="239">
        <v>7</v>
      </c>
      <c r="N47" s="232"/>
      <c r="O47" s="698">
        <f t="shared" si="15"/>
        <v>0</v>
      </c>
      <c r="P47" s="231">
        <v>6.33</v>
      </c>
    </row>
    <row r="48" spans="1:16" ht="15" thickBot="1">
      <c r="A48" s="237">
        <v>107</v>
      </c>
      <c r="B48" s="232"/>
      <c r="C48" s="698">
        <f t="shared" si="12"/>
        <v>0</v>
      </c>
      <c r="D48" s="231">
        <v>6.33</v>
      </c>
      <c r="E48" s="239">
        <v>131</v>
      </c>
      <c r="F48" s="232"/>
      <c r="G48" s="698">
        <f t="shared" si="13"/>
        <v>0</v>
      </c>
      <c r="H48" s="231">
        <v>6.33</v>
      </c>
      <c r="I48" s="617" t="s">
        <v>466</v>
      </c>
      <c r="J48" s="273"/>
      <c r="K48" s="700">
        <f>J48*L48</f>
        <v>0</v>
      </c>
      <c r="L48" s="274">
        <v>6.33</v>
      </c>
      <c r="M48" s="239">
        <v>8</v>
      </c>
      <c r="N48" s="232"/>
      <c r="O48" s="698">
        <f t="shared" si="15"/>
        <v>0</v>
      </c>
      <c r="P48" s="231">
        <v>6.33</v>
      </c>
    </row>
    <row r="49" spans="1:16" ht="15" thickBot="1">
      <c r="A49" s="275">
        <v>108</v>
      </c>
      <c r="B49" s="235"/>
      <c r="C49" s="698">
        <f t="shared" si="12"/>
        <v>0</v>
      </c>
      <c r="D49" s="231">
        <v>6.33</v>
      </c>
      <c r="E49" s="262">
        <v>132</v>
      </c>
      <c r="F49" s="235"/>
      <c r="G49" s="698">
        <f t="shared" si="13"/>
        <v>0</v>
      </c>
      <c r="H49" s="231">
        <v>6.33</v>
      </c>
      <c r="I49" s="11" t="s">
        <v>10</v>
      </c>
      <c r="J49" s="32">
        <f>SUM(J41:J46)+J48</f>
        <v>0</v>
      </c>
      <c r="K49" s="32">
        <f>SUM(K41:K46)+K48</f>
        <v>0</v>
      </c>
      <c r="L49" s="650">
        <f>K49</f>
        <v>0</v>
      </c>
      <c r="M49" s="239">
        <v>9</v>
      </c>
      <c r="N49" s="232"/>
      <c r="O49" s="698">
        <f t="shared" si="15"/>
        <v>0</v>
      </c>
      <c r="P49" s="231">
        <v>6.33</v>
      </c>
    </row>
    <row r="50" spans="1:16" ht="15" thickBot="1">
      <c r="A50" s="1781" t="s">
        <v>138</v>
      </c>
      <c r="B50" s="1782"/>
      <c r="C50" s="1782"/>
      <c r="D50" s="1783"/>
      <c r="E50" s="1487" t="s">
        <v>158</v>
      </c>
      <c r="F50" s="1488"/>
      <c r="G50" s="1488"/>
      <c r="H50" s="1489"/>
      <c r="I50" s="1805" t="s">
        <v>970</v>
      </c>
      <c r="J50" s="1806"/>
      <c r="K50" s="1807"/>
      <c r="L50" s="1808"/>
      <c r="M50" s="262">
        <v>10</v>
      </c>
      <c r="N50" s="235"/>
      <c r="O50" s="698">
        <f t="shared" si="15"/>
        <v>0</v>
      </c>
      <c r="P50" s="231">
        <v>6.33</v>
      </c>
    </row>
    <row r="51" spans="1:16" ht="15" thickBot="1">
      <c r="A51" s="263" t="s">
        <v>311</v>
      </c>
      <c r="B51" s="228"/>
      <c r="C51" s="698">
        <f>B51*D51</f>
        <v>0</v>
      </c>
      <c r="D51" s="229">
        <v>6.33</v>
      </c>
      <c r="E51" s="276" t="s">
        <v>159</v>
      </c>
      <c r="F51" s="228"/>
      <c r="G51" s="698">
        <f>F51*H51</f>
        <v>0</v>
      </c>
      <c r="H51" s="229">
        <v>6.33</v>
      </c>
      <c r="I51" s="1853" t="s">
        <v>467</v>
      </c>
      <c r="J51" s="1854"/>
      <c r="K51" s="1855"/>
      <c r="L51" s="1856"/>
      <c r="M51" s="1597" t="s">
        <v>147</v>
      </c>
      <c r="N51" s="1598"/>
      <c r="O51" s="1598"/>
      <c r="P51" s="1599"/>
    </row>
    <row r="52" spans="1:16" ht="15" thickBot="1">
      <c r="A52" s="238" t="s">
        <v>312</v>
      </c>
      <c r="B52" s="232"/>
      <c r="C52" s="698">
        <f t="shared" ref="C52:C54" si="16">B52*D52</f>
        <v>0</v>
      </c>
      <c r="D52" s="231">
        <v>6.33</v>
      </c>
      <c r="E52" s="244" t="s">
        <v>160</v>
      </c>
      <c r="F52" s="235"/>
      <c r="G52" s="698">
        <f>F52*H52</f>
        <v>0</v>
      </c>
      <c r="H52" s="236">
        <v>6.33</v>
      </c>
      <c r="I52" s="254">
        <v>1</v>
      </c>
      <c r="J52" s="228"/>
      <c r="K52" s="698">
        <f>J52*L52</f>
        <v>0</v>
      </c>
      <c r="L52" s="246">
        <v>6.33</v>
      </c>
      <c r="M52" s="284" t="s">
        <v>192</v>
      </c>
      <c r="N52" s="285"/>
      <c r="O52" s="706">
        <f>N52*P52</f>
        <v>0</v>
      </c>
      <c r="P52" s="286">
        <v>6.33</v>
      </c>
    </row>
    <row r="53" spans="1:16" ht="15" thickBot="1">
      <c r="A53" s="238" t="s">
        <v>313</v>
      </c>
      <c r="B53" s="232"/>
      <c r="C53" s="698">
        <f t="shared" si="16"/>
        <v>0</v>
      </c>
      <c r="D53" s="231">
        <v>6.33</v>
      </c>
      <c r="E53" s="11" t="s">
        <v>10</v>
      </c>
      <c r="F53" s="32">
        <f>SUM(F51:F52)+SUM(F38:F49)</f>
        <v>0</v>
      </c>
      <c r="G53" s="32">
        <f>SUM(G51:G52)+SUM(G38:G49)</f>
        <v>0</v>
      </c>
      <c r="H53" s="650">
        <f>G53</f>
        <v>0</v>
      </c>
      <c r="I53" s="252">
        <v>2</v>
      </c>
      <c r="J53" s="232"/>
      <c r="K53" s="698">
        <f t="shared" ref="K53:K55" si="17">J53*L53</f>
        <v>0</v>
      </c>
      <c r="L53" s="248">
        <v>6.33</v>
      </c>
      <c r="M53" s="243" t="s">
        <v>193</v>
      </c>
      <c r="N53" s="242"/>
      <c r="O53" s="706">
        <f>N53*P53</f>
        <v>0</v>
      </c>
      <c r="P53" s="281">
        <v>6.33</v>
      </c>
    </row>
    <row r="54" spans="1:16" ht="15" thickBot="1">
      <c r="A54" s="238" t="s">
        <v>314</v>
      </c>
      <c r="B54" s="235"/>
      <c r="C54" s="698">
        <f t="shared" si="16"/>
        <v>0</v>
      </c>
      <c r="D54" s="236">
        <v>6.33</v>
      </c>
      <c r="E54" s="1812" t="s">
        <v>453</v>
      </c>
      <c r="F54" s="1813"/>
      <c r="G54" s="1578"/>
      <c r="H54" s="1579"/>
      <c r="I54" s="252">
        <v>3</v>
      </c>
      <c r="J54" s="240"/>
      <c r="K54" s="698">
        <f t="shared" si="17"/>
        <v>0</v>
      </c>
      <c r="L54" s="248">
        <v>6.33</v>
      </c>
      <c r="M54" s="11" t="s">
        <v>10</v>
      </c>
      <c r="N54" s="32">
        <f>SUM(N41:N50)+N52+N53</f>
        <v>0</v>
      </c>
      <c r="O54" s="648">
        <f>SUM(O41:O50)+O52+O53</f>
        <v>0</v>
      </c>
      <c r="P54" s="650">
        <f>O54</f>
        <v>0</v>
      </c>
    </row>
    <row r="55" spans="1:16" ht="15" thickBot="1">
      <c r="A55" s="11" t="s">
        <v>10</v>
      </c>
      <c r="B55" s="32">
        <f>SUM(B51:B54)+SUM(B38:B49)</f>
        <v>0</v>
      </c>
      <c r="C55" s="32">
        <f>SUM(C51:C54)+SUM(C38:C49)</f>
        <v>0</v>
      </c>
      <c r="D55" s="650">
        <f>C55</f>
        <v>0</v>
      </c>
      <c r="E55" s="1814" t="s">
        <v>454</v>
      </c>
      <c r="F55" s="1815"/>
      <c r="G55" s="1816"/>
      <c r="H55" s="1817"/>
      <c r="I55" s="252">
        <v>4</v>
      </c>
      <c r="J55" s="255"/>
      <c r="K55" s="698">
        <f t="shared" si="17"/>
        <v>0</v>
      </c>
      <c r="L55" s="248">
        <v>6.33</v>
      </c>
      <c r="M55" s="746" t="s">
        <v>476</v>
      </c>
      <c r="N55" s="744"/>
      <c r="O55" s="744"/>
      <c r="P55" s="745"/>
    </row>
    <row r="56" spans="1:16" ht="15" thickBot="1">
      <c r="A56" s="1809" t="s">
        <v>443</v>
      </c>
      <c r="B56" s="1810"/>
      <c r="C56" s="1810"/>
      <c r="D56" s="1811"/>
      <c r="E56" s="715" t="s">
        <v>456</v>
      </c>
      <c r="F56" s="41"/>
      <c r="G56" s="672">
        <f>F56*H56</f>
        <v>0</v>
      </c>
      <c r="H56" s="34">
        <v>8.4700000000000006</v>
      </c>
      <c r="I56" s="265">
        <v>5</v>
      </c>
      <c r="J56" s="228"/>
      <c r="K56" s="698">
        <f t="shared" ref="K56:K61" si="18">J56*L56</f>
        <v>0</v>
      </c>
      <c r="L56" s="248">
        <v>6.33</v>
      </c>
      <c r="M56" s="1590" t="s">
        <v>467</v>
      </c>
      <c r="N56" s="1591"/>
      <c r="O56" s="1784"/>
      <c r="P56" s="1785"/>
    </row>
    <row r="57" spans="1:16">
      <c r="A57" s="1871" t="s">
        <v>444</v>
      </c>
      <c r="B57" s="1872"/>
      <c r="C57" s="1872"/>
      <c r="D57" s="1873"/>
      <c r="E57" s="716" t="s">
        <v>457</v>
      </c>
      <c r="F57" s="228"/>
      <c r="G57" s="672">
        <f t="shared" ref="G57:G59" si="19">F57*H57</f>
        <v>0</v>
      </c>
      <c r="H57" s="246">
        <v>8.4700000000000006</v>
      </c>
      <c r="I57" s="239">
        <v>6</v>
      </c>
      <c r="J57" s="232"/>
      <c r="K57" s="698">
        <f t="shared" si="18"/>
        <v>0</v>
      </c>
      <c r="L57" s="248">
        <v>6.33</v>
      </c>
      <c r="M57" s="287" t="s">
        <v>477</v>
      </c>
      <c r="N57" s="273"/>
      <c r="O57" s="702">
        <f>N57*P57</f>
        <v>0</v>
      </c>
      <c r="P57" s="288">
        <v>6.33</v>
      </c>
    </row>
    <row r="58" spans="1:16" ht="15" thickBot="1">
      <c r="A58" s="1821" t="s">
        <v>442</v>
      </c>
      <c r="B58" s="1822"/>
      <c r="C58" s="1822"/>
      <c r="D58" s="1823"/>
      <c r="E58" s="716" t="s">
        <v>458</v>
      </c>
      <c r="F58" s="232"/>
      <c r="G58" s="672">
        <f t="shared" si="19"/>
        <v>0</v>
      </c>
      <c r="H58" s="248">
        <v>8.4700000000000006</v>
      </c>
      <c r="I58" s="239">
        <v>7</v>
      </c>
      <c r="J58" s="232"/>
      <c r="K58" s="698">
        <f t="shared" si="18"/>
        <v>0</v>
      </c>
      <c r="L58" s="248">
        <v>6.33</v>
      </c>
      <c r="M58" s="282" t="s">
        <v>478</v>
      </c>
      <c r="N58" s="83"/>
      <c r="O58" s="718">
        <f>N58*P58</f>
        <v>0</v>
      </c>
      <c r="P58" s="38">
        <v>6.33</v>
      </c>
    </row>
    <row r="59" spans="1:16" ht="15" customHeight="1" thickBot="1">
      <c r="A59" s="265">
        <v>109</v>
      </c>
      <c r="B59" s="228"/>
      <c r="C59" s="698">
        <f>B59*D59</f>
        <v>0</v>
      </c>
      <c r="D59" s="229">
        <f>D38</f>
        <v>6.33</v>
      </c>
      <c r="E59" s="717" t="s">
        <v>455</v>
      </c>
      <c r="F59" s="235"/>
      <c r="G59" s="672">
        <f t="shared" si="19"/>
        <v>0</v>
      </c>
      <c r="H59" s="249">
        <v>33.880000000000003</v>
      </c>
      <c r="I59" s="239">
        <v>8</v>
      </c>
      <c r="J59" s="232"/>
      <c r="K59" s="698">
        <f t="shared" si="18"/>
        <v>0</v>
      </c>
      <c r="L59" s="248">
        <v>6.33</v>
      </c>
      <c r="M59" s="11" t="s">
        <v>10</v>
      </c>
      <c r="N59" s="283">
        <f>SUM(N57:N58)</f>
        <v>0</v>
      </c>
      <c r="O59" s="890">
        <f>SUM(O57:O58)</f>
        <v>0</v>
      </c>
      <c r="P59" s="707">
        <f>O59</f>
        <v>0</v>
      </c>
    </row>
    <row r="60" spans="1:16" ht="15" thickBot="1">
      <c r="A60" s="239">
        <v>110</v>
      </c>
      <c r="B60" s="240"/>
      <c r="C60" s="698">
        <f t="shared" ref="C60:C67" si="20">B60*D60</f>
        <v>0</v>
      </c>
      <c r="D60" s="231">
        <f t="shared" ref="D60:D67" si="21">D39</f>
        <v>6.33</v>
      </c>
      <c r="E60" s="11" t="s">
        <v>10</v>
      </c>
      <c r="F60" s="32">
        <f>SUM(F56:F59)</f>
        <v>0</v>
      </c>
      <c r="G60" s="32">
        <f>SUM(G56:G59)</f>
        <v>0</v>
      </c>
      <c r="H60" s="650">
        <f>G60</f>
        <v>0</v>
      </c>
      <c r="I60" s="239">
        <v>9</v>
      </c>
      <c r="J60" s="232"/>
      <c r="K60" s="698">
        <f t="shared" si="18"/>
        <v>0</v>
      </c>
      <c r="L60" s="248">
        <v>6.33</v>
      </c>
      <c r="M60" s="219"/>
      <c r="N60" s="226"/>
      <c r="O60" s="708"/>
      <c r="P60" s="45"/>
    </row>
    <row r="61" spans="1:16" ht="15" thickBot="1">
      <c r="A61" s="239">
        <v>111</v>
      </c>
      <c r="B61" s="232"/>
      <c r="C61" s="698">
        <f t="shared" si="20"/>
        <v>0</v>
      </c>
      <c r="D61" s="231">
        <f t="shared" si="21"/>
        <v>6.33</v>
      </c>
      <c r="E61" s="1786" t="s">
        <v>459</v>
      </c>
      <c r="F61" s="1787"/>
      <c r="G61" s="1788"/>
      <c r="H61" s="1789"/>
      <c r="I61" s="262">
        <v>10</v>
      </c>
      <c r="J61" s="235"/>
      <c r="K61" s="698">
        <f t="shared" si="18"/>
        <v>0</v>
      </c>
      <c r="L61" s="248">
        <v>6.33</v>
      </c>
      <c r="M61" s="26"/>
      <c r="N61" s="226"/>
      <c r="O61" s="708"/>
      <c r="P61" s="45"/>
    </row>
    <row r="62" spans="1:16" ht="15" thickBot="1">
      <c r="A62" s="239">
        <v>112</v>
      </c>
      <c r="B62" s="232"/>
      <c r="C62" s="698">
        <f t="shared" si="20"/>
        <v>0</v>
      </c>
      <c r="D62" s="231">
        <f t="shared" si="21"/>
        <v>6.33</v>
      </c>
      <c r="E62" s="1846" t="s">
        <v>216</v>
      </c>
      <c r="F62" s="1847"/>
      <c r="G62" s="1848"/>
      <c r="H62" s="1849"/>
      <c r="I62" s="1781" t="s">
        <v>147</v>
      </c>
      <c r="J62" s="1782"/>
      <c r="K62" s="1782"/>
      <c r="L62" s="1783"/>
      <c r="M62" s="44"/>
      <c r="N62" s="165"/>
      <c r="O62" s="703"/>
      <c r="P62" s="45"/>
    </row>
    <row r="63" spans="1:16" ht="15" thickBot="1">
      <c r="A63" s="239">
        <v>113</v>
      </c>
      <c r="B63" s="232"/>
      <c r="C63" s="698">
        <f t="shared" si="20"/>
        <v>0</v>
      </c>
      <c r="D63" s="231">
        <f t="shared" si="21"/>
        <v>6.33</v>
      </c>
      <c r="E63" s="1824" t="s">
        <v>460</v>
      </c>
      <c r="F63" s="1825"/>
      <c r="G63" s="1826"/>
      <c r="H63" s="1827"/>
      <c r="I63" s="284" t="s">
        <v>192</v>
      </c>
      <c r="J63" s="228"/>
      <c r="K63" s="698">
        <f>J63*L63</f>
        <v>0</v>
      </c>
      <c r="L63" s="229">
        <v>6.33</v>
      </c>
      <c r="M63" s="219"/>
      <c r="N63" s="226"/>
      <c r="O63" s="708"/>
      <c r="P63" s="45"/>
    </row>
    <row r="64" spans="1:16" ht="15" thickBot="1">
      <c r="A64" s="239">
        <v>114</v>
      </c>
      <c r="B64" s="232"/>
      <c r="C64" s="698">
        <f t="shared" si="20"/>
        <v>0</v>
      </c>
      <c r="D64" s="231">
        <f t="shared" si="21"/>
        <v>6.33</v>
      </c>
      <c r="E64" s="277">
        <v>1</v>
      </c>
      <c r="F64" s="228"/>
      <c r="G64" s="698">
        <f>F64*H64</f>
        <v>0</v>
      </c>
      <c r="H64" s="246">
        <v>6.33</v>
      </c>
      <c r="I64" s="243" t="s">
        <v>193</v>
      </c>
      <c r="J64" s="235"/>
      <c r="K64" s="698">
        <f>J64*L64</f>
        <v>0</v>
      </c>
      <c r="L64" s="236">
        <v>6.33</v>
      </c>
      <c r="M64" s="26"/>
      <c r="N64" s="226"/>
      <c r="O64" s="708"/>
      <c r="P64" s="45"/>
    </row>
    <row r="65" spans="1:16" ht="15" thickBot="1">
      <c r="A65" s="239">
        <v>115</v>
      </c>
      <c r="B65" s="230"/>
      <c r="C65" s="698">
        <f t="shared" si="20"/>
        <v>0</v>
      </c>
      <c r="D65" s="231">
        <f t="shared" si="21"/>
        <v>6.33</v>
      </c>
      <c r="E65" s="250">
        <v>2</v>
      </c>
      <c r="F65" s="232"/>
      <c r="G65" s="698">
        <f t="shared" ref="G65:G67" si="22">F65*H65</f>
        <v>0</v>
      </c>
      <c r="H65" s="248">
        <v>6.33</v>
      </c>
      <c r="I65" s="11" t="s">
        <v>10</v>
      </c>
      <c r="J65" s="32">
        <f>SUM(J63:J64)+SUM(J52:J61)</f>
        <v>0</v>
      </c>
      <c r="K65" s="32">
        <f>SUM(K63:K64)+SUM(K56:K61)</f>
        <v>0</v>
      </c>
      <c r="L65" s="650">
        <f>K65</f>
        <v>0</v>
      </c>
      <c r="M65" s="31"/>
      <c r="N65" s="48"/>
      <c r="O65" s="567"/>
      <c r="P65" s="45"/>
    </row>
    <row r="66" spans="1:16">
      <c r="A66" s="239">
        <v>116</v>
      </c>
      <c r="B66" s="230"/>
      <c r="C66" s="698">
        <f t="shared" si="20"/>
        <v>0</v>
      </c>
      <c r="D66" s="231">
        <f t="shared" si="21"/>
        <v>6.33</v>
      </c>
      <c r="E66" s="250">
        <v>3</v>
      </c>
      <c r="F66" s="232"/>
      <c r="G66" s="698">
        <f t="shared" si="22"/>
        <v>0</v>
      </c>
      <c r="H66" s="248">
        <v>6.33</v>
      </c>
      <c r="I66" s="219"/>
      <c r="J66" s="226"/>
      <c r="K66" s="708"/>
      <c r="L66" s="45"/>
      <c r="M66" s="40"/>
      <c r="N66" s="48"/>
      <c r="O66" s="78"/>
      <c r="P66" s="20"/>
    </row>
    <row r="67" spans="1:16" ht="15" thickBot="1">
      <c r="A67" s="239">
        <v>117</v>
      </c>
      <c r="B67" s="232"/>
      <c r="C67" s="698">
        <f t="shared" si="20"/>
        <v>0</v>
      </c>
      <c r="D67" s="231">
        <f t="shared" si="21"/>
        <v>6.33</v>
      </c>
      <c r="E67" s="250">
        <v>4</v>
      </c>
      <c r="F67" s="232"/>
      <c r="G67" s="698">
        <f t="shared" si="22"/>
        <v>0</v>
      </c>
      <c r="H67" s="248">
        <v>6.33</v>
      </c>
      <c r="I67" s="26"/>
      <c r="J67" s="226"/>
      <c r="K67" s="708"/>
      <c r="L67" s="45"/>
      <c r="M67" s="40"/>
      <c r="N67" s="48"/>
      <c r="O67" s="78"/>
      <c r="P67" s="20"/>
    </row>
    <row r="68" spans="1:16" ht="15" thickBot="1">
      <c r="A68" s="28" t="s">
        <v>10</v>
      </c>
      <c r="B68" s="115">
        <f>SUM(B59:B67)</f>
        <v>0</v>
      </c>
      <c r="C68" s="115">
        <f>SUM(C59:C67)</f>
        <v>0</v>
      </c>
      <c r="D68" s="650">
        <f>C68</f>
        <v>0</v>
      </c>
      <c r="E68" s="28" t="s">
        <v>10</v>
      </c>
      <c r="F68" s="115">
        <f>SUM(F64:F67)</f>
        <v>0</v>
      </c>
      <c r="G68" s="115">
        <f>SUM(G64:G67)</f>
        <v>0</v>
      </c>
      <c r="H68" s="650">
        <f>G68</f>
        <v>0</v>
      </c>
      <c r="I68" s="11" t="s">
        <v>10</v>
      </c>
      <c r="J68" s="32"/>
      <c r="K68" s="32"/>
      <c r="L68" s="650"/>
      <c r="M68" s="11" t="s">
        <v>10</v>
      </c>
      <c r="N68" s="32"/>
      <c r="O68" s="32"/>
      <c r="P68" s="650"/>
    </row>
    <row r="69" spans="1:16" ht="6" customHeight="1" thickBot="1">
      <c r="A69" s="1484"/>
      <c r="B69" s="1420"/>
      <c r="C69" s="1420"/>
      <c r="D69" s="1420"/>
      <c r="E69" s="1420"/>
      <c r="F69" s="1420"/>
      <c r="G69" s="1420"/>
      <c r="H69" s="1420"/>
      <c r="I69" s="1420"/>
      <c r="J69" s="1420"/>
      <c r="K69" s="1420"/>
      <c r="L69" s="1420"/>
      <c r="M69" s="1420"/>
      <c r="N69" s="1420"/>
      <c r="O69" s="1420"/>
      <c r="P69" s="1414"/>
    </row>
    <row r="70" spans="1:16" ht="15" thickBot="1">
      <c r="A70" s="21" t="s">
        <v>11</v>
      </c>
      <c r="B70" s="22">
        <f>B68+B55+B34+B12</f>
        <v>0</v>
      </c>
      <c r="C70" s="22">
        <f>C68+C55+C34+C12</f>
        <v>0</v>
      </c>
      <c r="D70" s="660">
        <f>C70</f>
        <v>0</v>
      </c>
      <c r="E70" s="21" t="s">
        <v>11</v>
      </c>
      <c r="F70" s="22">
        <f>F68+F60+F53+F33+F13</f>
        <v>0</v>
      </c>
      <c r="G70" s="22">
        <f>G68+G60+G53+G33+G13</f>
        <v>0</v>
      </c>
      <c r="H70" s="660">
        <f>G70</f>
        <v>0</v>
      </c>
      <c r="I70" s="21" t="s">
        <v>11</v>
      </c>
      <c r="J70" s="22">
        <f>J65+J49+J36+J18</f>
        <v>0</v>
      </c>
      <c r="K70" s="22">
        <f>K65+K49+K36+K18</f>
        <v>0</v>
      </c>
      <c r="L70" s="660">
        <f>K70</f>
        <v>0</v>
      </c>
      <c r="M70" s="21" t="s">
        <v>11</v>
      </c>
      <c r="N70" s="23">
        <f>N59+N54+N36+N23</f>
        <v>0</v>
      </c>
      <c r="O70" s="23">
        <f>O59+O54+O36+O23</f>
        <v>0</v>
      </c>
      <c r="P70" s="652">
        <f>O70</f>
        <v>0</v>
      </c>
    </row>
    <row r="71" spans="1:16" ht="16.2" thickBot="1">
      <c r="A71" s="1465" t="s">
        <v>511</v>
      </c>
      <c r="B71" s="1467" t="s">
        <v>13</v>
      </c>
      <c r="C71" s="1658"/>
      <c r="D71" s="1658"/>
      <c r="E71" s="1658"/>
      <c r="F71" s="1658"/>
      <c r="G71" s="1658"/>
      <c r="H71" s="1658"/>
      <c r="I71" s="1658"/>
      <c r="J71" s="1658"/>
      <c r="K71" s="1658"/>
      <c r="L71" s="1659"/>
      <c r="M71" s="616" t="s">
        <v>14</v>
      </c>
      <c r="N71" s="1710">
        <f>B70+F70+J70+N70</f>
        <v>0</v>
      </c>
      <c r="O71" s="1710"/>
      <c r="P71" s="1711"/>
    </row>
    <row r="72" spans="1:16" ht="16.2" thickBot="1">
      <c r="A72" s="1466"/>
      <c r="B72" s="1470" t="s">
        <v>15</v>
      </c>
      <c r="C72" s="1471"/>
      <c r="D72" s="1471"/>
      <c r="E72" s="1472"/>
      <c r="F72" s="1473" t="s">
        <v>1165</v>
      </c>
      <c r="G72" s="1614"/>
      <c r="H72" s="1614"/>
      <c r="I72" s="1615"/>
      <c r="J72" s="725"/>
      <c r="K72" s="725"/>
      <c r="L72" s="141"/>
      <c r="M72" s="616" t="s">
        <v>16</v>
      </c>
      <c r="N72" s="1568">
        <f>D70+H70+L70+P70</f>
        <v>0</v>
      </c>
      <c r="O72" s="1569"/>
      <c r="P72" s="1570"/>
    </row>
    <row r="75" spans="1:16">
      <c r="B75" s="128"/>
      <c r="C75" s="128"/>
      <c r="D75" s="128"/>
      <c r="E75" s="128"/>
      <c r="F75" s="128"/>
      <c r="G75" s="128"/>
      <c r="H75" s="128"/>
      <c r="I75" s="128"/>
      <c r="J75" s="128"/>
      <c r="K75" s="128"/>
    </row>
  </sheetData>
  <sheetProtection algorithmName="SHA-512" hashValue="CUYhg3lL5XJxVzD+ipZiijUk2VOKSAiEDD5A+hMQOqF+A81ae59IznyEQdNLtDHj4pI6w2mF+M8vKAhYYTWlqg==" saltValue="SK7kD+2MWV9K58Q57NOF+w==" spinCount="100000" sheet="1" objects="1" scenarios="1"/>
  <mergeCells count="65">
    <mergeCell ref="A5:D5"/>
    <mergeCell ref="B1:H1"/>
    <mergeCell ref="J1:L1"/>
    <mergeCell ref="M1:P2"/>
    <mergeCell ref="B2:H2"/>
    <mergeCell ref="J2:L2"/>
    <mergeCell ref="A3:P3"/>
    <mergeCell ref="M5:P5"/>
    <mergeCell ref="M6:P6"/>
    <mergeCell ref="N71:P71"/>
    <mergeCell ref="B72:E72"/>
    <mergeCell ref="F72:I72"/>
    <mergeCell ref="N72:P72"/>
    <mergeCell ref="E62:H62"/>
    <mergeCell ref="A7:D7"/>
    <mergeCell ref="I38:L38"/>
    <mergeCell ref="I51:L51"/>
    <mergeCell ref="A6:D6"/>
    <mergeCell ref="A35:D35"/>
    <mergeCell ref="E35:H35"/>
    <mergeCell ref="A36:D36"/>
    <mergeCell ref="A37:D37"/>
    <mergeCell ref="A50:D50"/>
    <mergeCell ref="A57:D57"/>
    <mergeCell ref="A58:D58"/>
    <mergeCell ref="M7:P7"/>
    <mergeCell ref="A71:A72"/>
    <mergeCell ref="E63:H63"/>
    <mergeCell ref="E61:H61"/>
    <mergeCell ref="I13:L13"/>
    <mergeCell ref="I19:L19"/>
    <mergeCell ref="I20:L20"/>
    <mergeCell ref="I21:L21"/>
    <mergeCell ref="I34:L34"/>
    <mergeCell ref="I37:L37"/>
    <mergeCell ref="I39:L39"/>
    <mergeCell ref="B71:L71"/>
    <mergeCell ref="E8:H8"/>
    <mergeCell ref="E14:H14"/>
    <mergeCell ref="E15:H15"/>
    <mergeCell ref="A56:D56"/>
    <mergeCell ref="E54:H54"/>
    <mergeCell ref="E55:H55"/>
    <mergeCell ref="M51:P51"/>
    <mergeCell ref="E28:H28"/>
    <mergeCell ref="E34:H34"/>
    <mergeCell ref="E36:H36"/>
    <mergeCell ref="E37:H37"/>
    <mergeCell ref="E50:H50"/>
    <mergeCell ref="A69:P69"/>
    <mergeCell ref="I62:L62"/>
    <mergeCell ref="M56:P56"/>
    <mergeCell ref="M20:P20"/>
    <mergeCell ref="M24:P24"/>
    <mergeCell ref="M25:P25"/>
    <mergeCell ref="M26:P26"/>
    <mergeCell ref="M27:P27"/>
    <mergeCell ref="I40:L40"/>
    <mergeCell ref="I47:L47"/>
    <mergeCell ref="M34:P34"/>
    <mergeCell ref="M37:P37"/>
    <mergeCell ref="M38:P38"/>
    <mergeCell ref="M39:P39"/>
    <mergeCell ref="M40:P40"/>
    <mergeCell ref="I50:L50"/>
  </mergeCells>
  <pageMargins left="0" right="0" top="0" bottom="0" header="0" footer="0"/>
  <pageSetup paperSize="313" scale="7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view="pageLayout" topLeftCell="A6" zoomScaleNormal="110" workbookViewId="0">
      <selection activeCell="B6" sqref="B6"/>
    </sheetView>
  </sheetViews>
  <sheetFormatPr defaultColWidth="9.109375" defaultRowHeight="14.4"/>
  <cols>
    <col min="1" max="1" width="14.77734375" style="6" customWidth="1"/>
    <col min="2" max="2" width="7.6640625" style="6" customWidth="1"/>
    <col min="3" max="3" width="11.88671875" style="6" hidden="1" customWidth="1"/>
    <col min="4" max="4" width="9.88671875" style="6" customWidth="1"/>
    <col min="5" max="5" width="16.6640625" style="6" customWidth="1"/>
    <col min="6" max="6" width="9.88671875" style="6" bestFit="1" customWidth="1"/>
    <col min="7" max="7" width="8.88671875" style="6" hidden="1" customWidth="1"/>
    <col min="8" max="8" width="9.88671875" style="6" customWidth="1"/>
    <col min="9" max="9" width="15.21875" style="6" customWidth="1"/>
    <col min="10" max="10" width="7.6640625" style="6" customWidth="1"/>
    <col min="11" max="11" width="7.6640625" style="6" hidden="1" customWidth="1"/>
    <col min="12" max="12" width="9.88671875" style="6" customWidth="1"/>
    <col min="13" max="13" width="15.5546875" style="6" customWidth="1"/>
    <col min="14" max="14" width="7.6640625" style="6" customWidth="1"/>
    <col min="15" max="15" width="8.88671875" style="6" hidden="1" customWidth="1"/>
    <col min="16" max="16" width="9.88671875" style="6" customWidth="1"/>
    <col min="17" max="16384" width="9.109375" style="6"/>
  </cols>
  <sheetData>
    <row r="1" spans="1:16" ht="19.5" customHeight="1">
      <c r="A1" s="833" t="s">
        <v>0</v>
      </c>
      <c r="B1" s="1499"/>
      <c r="C1" s="1499"/>
      <c r="D1" s="1499"/>
      <c r="E1" s="1499"/>
      <c r="F1" s="1499"/>
      <c r="G1" s="1499"/>
      <c r="H1" s="1499"/>
      <c r="I1" s="837" t="s">
        <v>1</v>
      </c>
      <c r="J1" s="1500"/>
      <c r="K1" s="1901"/>
      <c r="L1" s="1502"/>
      <c r="M1" s="1503">
        <v>6672</v>
      </c>
      <c r="N1" s="1504"/>
      <c r="O1" s="1504"/>
      <c r="P1" s="1505"/>
    </row>
    <row r="2" spans="1:16" ht="15.75" customHeight="1" thickBot="1">
      <c r="A2" s="834" t="s">
        <v>2</v>
      </c>
      <c r="B2" s="1509"/>
      <c r="C2" s="1509"/>
      <c r="D2" s="1509"/>
      <c r="E2" s="1509"/>
      <c r="F2" s="1509"/>
      <c r="G2" s="1509"/>
      <c r="H2" s="1509"/>
      <c r="I2" s="836" t="s">
        <v>3</v>
      </c>
      <c r="J2" s="1510"/>
      <c r="K2" s="1902"/>
      <c r="L2" s="1512"/>
      <c r="M2" s="1506"/>
      <c r="N2" s="1507"/>
      <c r="O2" s="1507"/>
      <c r="P2" s="1508"/>
    </row>
    <row r="3" spans="1:16" ht="6" customHeight="1" thickBot="1">
      <c r="A3" s="1513"/>
      <c r="B3" s="1420"/>
      <c r="C3" s="1420"/>
      <c r="D3" s="1420"/>
      <c r="E3" s="1420"/>
      <c r="F3" s="1420"/>
      <c r="G3" s="1420"/>
      <c r="H3" s="1420"/>
      <c r="I3" s="1420"/>
      <c r="J3" s="1420"/>
      <c r="K3" s="1420"/>
      <c r="L3" s="1420"/>
      <c r="M3" s="1420"/>
      <c r="N3" s="1420"/>
      <c r="O3" s="1420"/>
      <c r="P3" s="1414"/>
    </row>
    <row r="4" spans="1:16" ht="15" thickBot="1">
      <c r="A4" s="21" t="s">
        <v>4</v>
      </c>
      <c r="B4" s="131" t="s">
        <v>5</v>
      </c>
      <c r="C4" s="131"/>
      <c r="D4" s="134" t="s">
        <v>6</v>
      </c>
      <c r="E4" s="170" t="s">
        <v>4</v>
      </c>
      <c r="F4" s="17" t="s">
        <v>5</v>
      </c>
      <c r="G4" s="565"/>
      <c r="H4" s="130" t="s">
        <v>6</v>
      </c>
      <c r="I4" s="21" t="s">
        <v>4</v>
      </c>
      <c r="J4" s="131" t="s">
        <v>5</v>
      </c>
      <c r="K4" s="571"/>
      <c r="L4" s="134" t="s">
        <v>6</v>
      </c>
      <c r="M4" s="594" t="s">
        <v>4</v>
      </c>
      <c r="N4" s="131" t="s">
        <v>5</v>
      </c>
      <c r="O4" s="571"/>
      <c r="P4" s="134" t="s">
        <v>6</v>
      </c>
    </row>
    <row r="5" spans="1:16" ht="15" thickBot="1">
      <c r="A5" s="1876" t="s">
        <v>479</v>
      </c>
      <c r="B5" s="1877"/>
      <c r="C5" s="1877"/>
      <c r="D5" s="1878"/>
      <c r="E5" s="1712" t="s">
        <v>487</v>
      </c>
      <c r="F5" s="1713"/>
      <c r="G5" s="1713"/>
      <c r="H5" s="1714"/>
      <c r="I5" s="1903" t="s">
        <v>493</v>
      </c>
      <c r="J5" s="1904"/>
      <c r="K5" s="1904"/>
      <c r="L5" s="1904"/>
      <c r="M5" s="1904"/>
      <c r="N5" s="1904"/>
      <c r="O5" s="1904"/>
      <c r="P5" s="1905"/>
    </row>
    <row r="6" spans="1:16" ht="15" thickBot="1">
      <c r="A6" s="44">
        <v>73</v>
      </c>
      <c r="B6" s="41"/>
      <c r="C6" s="672">
        <f>B6*D6</f>
        <v>0</v>
      </c>
      <c r="D6" s="45">
        <v>6.33</v>
      </c>
      <c r="E6" s="31">
        <v>1</v>
      </c>
      <c r="F6" s="197"/>
      <c r="G6" s="689">
        <f>F6*H6</f>
        <v>0</v>
      </c>
      <c r="H6" s="45">
        <v>6.33</v>
      </c>
      <c r="I6" s="1622" t="s">
        <v>494</v>
      </c>
      <c r="J6" s="1623"/>
      <c r="K6" s="1623"/>
      <c r="L6" s="1623"/>
      <c r="M6" s="1623"/>
      <c r="N6" s="1623"/>
      <c r="O6" s="1623"/>
      <c r="P6" s="1624"/>
    </row>
    <row r="7" spans="1:16" ht="15" thickBot="1">
      <c r="A7" s="26">
        <v>74</v>
      </c>
      <c r="B7" s="48"/>
      <c r="C7" s="672">
        <f t="shared" ref="C7:C14" si="0">B7*D7</f>
        <v>0</v>
      </c>
      <c r="D7" s="45">
        <v>6.33</v>
      </c>
      <c r="E7" s="40">
        <v>2</v>
      </c>
      <c r="F7" s="48"/>
      <c r="G7" s="689">
        <f t="shared" ref="G7:G11" si="1">F7*H7</f>
        <v>0</v>
      </c>
      <c r="H7" s="20">
        <v>6.33</v>
      </c>
      <c r="I7" s="1892" t="s">
        <v>495</v>
      </c>
      <c r="J7" s="1893"/>
      <c r="K7" s="1893"/>
      <c r="L7" s="1894"/>
      <c r="M7" s="1600" t="s">
        <v>496</v>
      </c>
      <c r="N7" s="1601"/>
      <c r="O7" s="1601"/>
      <c r="P7" s="1602"/>
    </row>
    <row r="8" spans="1:16" ht="15" thickBot="1">
      <c r="A8" s="26">
        <v>75</v>
      </c>
      <c r="B8" s="48"/>
      <c r="C8" s="672">
        <f t="shared" si="0"/>
        <v>0</v>
      </c>
      <c r="D8" s="45">
        <v>6.33</v>
      </c>
      <c r="E8" s="40">
        <v>3</v>
      </c>
      <c r="F8" s="48"/>
      <c r="G8" s="689">
        <f t="shared" si="1"/>
        <v>0</v>
      </c>
      <c r="H8" s="20">
        <v>6.33</v>
      </c>
      <c r="I8" s="222">
        <v>97</v>
      </c>
      <c r="J8" s="299"/>
      <c r="K8" s="689">
        <f>J8*L8</f>
        <v>0</v>
      </c>
      <c r="L8" s="34">
        <v>6.33</v>
      </c>
      <c r="M8" s="1886" t="s">
        <v>497</v>
      </c>
      <c r="N8" s="1887"/>
      <c r="O8" s="1887"/>
      <c r="P8" s="1888"/>
    </row>
    <row r="9" spans="1:16">
      <c r="A9" s="26">
        <v>76</v>
      </c>
      <c r="B9" s="48"/>
      <c r="C9" s="672">
        <f t="shared" si="0"/>
        <v>0</v>
      </c>
      <c r="D9" s="45">
        <v>6.33</v>
      </c>
      <c r="E9" s="40">
        <v>4</v>
      </c>
      <c r="F9" s="48"/>
      <c r="G9" s="689">
        <f t="shared" si="1"/>
        <v>0</v>
      </c>
      <c r="H9" s="20">
        <v>6.33</v>
      </c>
      <c r="I9" s="30">
        <v>98</v>
      </c>
      <c r="J9" s="98"/>
      <c r="K9" s="689">
        <f t="shared" ref="K9:K19" si="2">J9*L9</f>
        <v>0</v>
      </c>
      <c r="L9" s="43">
        <f>L8</f>
        <v>6.33</v>
      </c>
      <c r="M9" s="44">
        <v>1</v>
      </c>
      <c r="N9" s="41"/>
      <c r="O9" s="672">
        <f>N9*P9</f>
        <v>0</v>
      </c>
      <c r="P9" s="45">
        <v>6.33</v>
      </c>
    </row>
    <row r="10" spans="1:16">
      <c r="A10" s="26">
        <v>77</v>
      </c>
      <c r="B10" s="48"/>
      <c r="C10" s="672">
        <f t="shared" si="0"/>
        <v>0</v>
      </c>
      <c r="D10" s="45">
        <v>6.33</v>
      </c>
      <c r="E10" s="40">
        <v>5</v>
      </c>
      <c r="F10" s="48"/>
      <c r="G10" s="689">
        <f t="shared" si="1"/>
        <v>0</v>
      </c>
      <c r="H10" s="20">
        <v>6.33</v>
      </c>
      <c r="I10" s="30">
        <v>99</v>
      </c>
      <c r="J10" s="98"/>
      <c r="K10" s="689">
        <f t="shared" si="2"/>
        <v>0</v>
      </c>
      <c r="L10" s="43">
        <f t="shared" ref="L10:L19" si="3">L9</f>
        <v>6.33</v>
      </c>
      <c r="M10" s="26">
        <v>2</v>
      </c>
      <c r="N10" s="48"/>
      <c r="O10" s="672">
        <f t="shared" ref="O10:O20" si="4">N10*P10</f>
        <v>0</v>
      </c>
      <c r="P10" s="20">
        <v>6.33</v>
      </c>
    </row>
    <row r="11" spans="1:16" ht="15" thickBot="1">
      <c r="A11" s="26">
        <v>78</v>
      </c>
      <c r="B11" s="48"/>
      <c r="C11" s="672">
        <f t="shared" si="0"/>
        <v>0</v>
      </c>
      <c r="D11" s="45">
        <v>6.33</v>
      </c>
      <c r="E11" s="81">
        <v>6</v>
      </c>
      <c r="F11" s="49"/>
      <c r="G11" s="689">
        <f t="shared" si="1"/>
        <v>0</v>
      </c>
      <c r="H11" s="20">
        <v>6.33</v>
      </c>
      <c r="I11" s="30">
        <v>100</v>
      </c>
      <c r="J11" s="98"/>
      <c r="K11" s="689">
        <f t="shared" si="2"/>
        <v>0</v>
      </c>
      <c r="L11" s="43">
        <f t="shared" si="3"/>
        <v>6.33</v>
      </c>
      <c r="M11" s="26">
        <v>3</v>
      </c>
      <c r="N11" s="48"/>
      <c r="O11" s="672">
        <f t="shared" si="4"/>
        <v>0</v>
      </c>
      <c r="P11" s="20">
        <f>P10</f>
        <v>6.33</v>
      </c>
    </row>
    <row r="12" spans="1:16" ht="15" thickBot="1">
      <c r="A12" s="26">
        <v>79</v>
      </c>
      <c r="B12" s="48"/>
      <c r="C12" s="672">
        <f t="shared" si="0"/>
        <v>0</v>
      </c>
      <c r="D12" s="45">
        <v>6.33</v>
      </c>
      <c r="E12" s="1487" t="s">
        <v>399</v>
      </c>
      <c r="F12" s="1488"/>
      <c r="G12" s="1488"/>
      <c r="H12" s="1489"/>
      <c r="I12" s="30">
        <v>101</v>
      </c>
      <c r="J12" s="98"/>
      <c r="K12" s="689">
        <f t="shared" si="2"/>
        <v>0</v>
      </c>
      <c r="L12" s="43">
        <f t="shared" si="3"/>
        <v>6.33</v>
      </c>
      <c r="M12" s="26">
        <v>4</v>
      </c>
      <c r="N12" s="195"/>
      <c r="O12" s="672">
        <f t="shared" si="4"/>
        <v>0</v>
      </c>
      <c r="P12" s="20">
        <f t="shared" ref="P12:P20" si="5">P11</f>
        <v>6.33</v>
      </c>
    </row>
    <row r="13" spans="1:16">
      <c r="A13" s="26">
        <v>80</v>
      </c>
      <c r="B13" s="48"/>
      <c r="C13" s="672">
        <f t="shared" si="0"/>
        <v>0</v>
      </c>
      <c r="D13" s="45">
        <v>6.33</v>
      </c>
      <c r="E13" s="291" t="s">
        <v>143</v>
      </c>
      <c r="F13" s="65"/>
      <c r="G13" s="646">
        <f>F13*H13</f>
        <v>0</v>
      </c>
      <c r="H13" s="82">
        <f>H10</f>
        <v>6.33</v>
      </c>
      <c r="I13" s="30">
        <v>102</v>
      </c>
      <c r="J13" s="98"/>
      <c r="K13" s="689">
        <f t="shared" si="2"/>
        <v>0</v>
      </c>
      <c r="L13" s="43">
        <f t="shared" si="3"/>
        <v>6.33</v>
      </c>
      <c r="M13" s="26">
        <v>5</v>
      </c>
      <c r="N13" s="48"/>
      <c r="O13" s="672">
        <f t="shared" si="4"/>
        <v>0</v>
      </c>
      <c r="P13" s="20">
        <f t="shared" si="5"/>
        <v>6.33</v>
      </c>
    </row>
    <row r="14" spans="1:16" ht="15" thickBot="1">
      <c r="A14" s="84">
        <v>81</v>
      </c>
      <c r="B14" s="37"/>
      <c r="C14" s="672">
        <f t="shared" si="0"/>
        <v>0</v>
      </c>
      <c r="D14" s="45">
        <v>6.33</v>
      </c>
      <c r="E14" s="721" t="s">
        <v>400</v>
      </c>
      <c r="F14" s="37"/>
      <c r="G14" s="646">
        <f>F14*H14</f>
        <v>0</v>
      </c>
      <c r="H14" s="38">
        <f>H11</f>
        <v>6.33</v>
      </c>
      <c r="I14" s="30">
        <v>103</v>
      </c>
      <c r="J14" s="98"/>
      <c r="K14" s="689">
        <f t="shared" si="2"/>
        <v>0</v>
      </c>
      <c r="L14" s="43">
        <f t="shared" si="3"/>
        <v>6.33</v>
      </c>
      <c r="M14" s="26">
        <v>6</v>
      </c>
      <c r="N14" s="48"/>
      <c r="O14" s="672">
        <f t="shared" si="4"/>
        <v>0</v>
      </c>
      <c r="P14" s="20">
        <f t="shared" si="5"/>
        <v>6.33</v>
      </c>
    </row>
    <row r="15" spans="1:16" ht="15" thickBot="1">
      <c r="A15" s="11" t="s">
        <v>10</v>
      </c>
      <c r="B15" s="32">
        <f>SUM(B6:B14)</f>
        <v>0</v>
      </c>
      <c r="C15" s="32">
        <f>SUM(C6:C14)</f>
        <v>0</v>
      </c>
      <c r="D15" s="650">
        <f>C15</f>
        <v>0</v>
      </c>
      <c r="E15" s="209" t="s">
        <v>10</v>
      </c>
      <c r="F15" s="210">
        <f>SUM(F6:F11)+SUM(F13:F14)</f>
        <v>0</v>
      </c>
      <c r="G15" s="696">
        <f>SUM(G6:G11)+SUM(G13:G14)</f>
        <v>0</v>
      </c>
      <c r="H15" s="695">
        <f>G15</f>
        <v>0</v>
      </c>
      <c r="I15" s="30">
        <v>104</v>
      </c>
      <c r="J15" s="98"/>
      <c r="K15" s="689">
        <f t="shared" si="2"/>
        <v>0</v>
      </c>
      <c r="L15" s="43">
        <f t="shared" si="3"/>
        <v>6.33</v>
      </c>
      <c r="M15" s="26">
        <v>7</v>
      </c>
      <c r="N15" s="48"/>
      <c r="O15" s="672">
        <f t="shared" si="4"/>
        <v>0</v>
      </c>
      <c r="P15" s="20">
        <f t="shared" si="5"/>
        <v>6.33</v>
      </c>
    </row>
    <row r="16" spans="1:16" ht="15" thickBot="1">
      <c r="A16" s="1895" t="s">
        <v>480</v>
      </c>
      <c r="B16" s="1896"/>
      <c r="C16" s="1896"/>
      <c r="D16" s="1897"/>
      <c r="E16" s="1577" t="s">
        <v>488</v>
      </c>
      <c r="F16" s="1578"/>
      <c r="G16" s="1578"/>
      <c r="H16" s="1579"/>
      <c r="I16" s="30">
        <v>105</v>
      </c>
      <c r="J16" s="98"/>
      <c r="K16" s="689">
        <f t="shared" si="2"/>
        <v>0</v>
      </c>
      <c r="L16" s="43">
        <f t="shared" si="3"/>
        <v>6.33</v>
      </c>
      <c r="M16" s="26">
        <v>8</v>
      </c>
      <c r="N16" s="48"/>
      <c r="O16" s="672">
        <f t="shared" si="4"/>
        <v>0</v>
      </c>
      <c r="P16" s="20">
        <f t="shared" si="5"/>
        <v>6.33</v>
      </c>
    </row>
    <row r="17" spans="1:17" ht="15" thickBot="1">
      <c r="A17" s="44">
        <v>82</v>
      </c>
      <c r="B17" s="41"/>
      <c r="C17" s="672">
        <f>B17*D17</f>
        <v>0</v>
      </c>
      <c r="D17" s="34">
        <v>6.33</v>
      </c>
      <c r="E17" s="756" t="s">
        <v>489</v>
      </c>
      <c r="F17" s="757"/>
      <c r="G17" s="811"/>
      <c r="H17" s="758"/>
      <c r="I17" s="30">
        <v>106</v>
      </c>
      <c r="J17" s="98"/>
      <c r="K17" s="689">
        <f t="shared" si="2"/>
        <v>0</v>
      </c>
      <c r="L17" s="43">
        <f t="shared" si="3"/>
        <v>6.33</v>
      </c>
      <c r="M17" s="26">
        <v>9</v>
      </c>
      <c r="N17" s="48"/>
      <c r="O17" s="672">
        <f t="shared" si="4"/>
        <v>0</v>
      </c>
      <c r="P17" s="20">
        <f t="shared" si="5"/>
        <v>6.33</v>
      </c>
    </row>
    <row r="18" spans="1:17">
      <c r="A18" s="26">
        <v>83</v>
      </c>
      <c r="B18" s="48"/>
      <c r="C18" s="672">
        <f t="shared" ref="C18:C31" si="6">B18*D18</f>
        <v>0</v>
      </c>
      <c r="D18" s="34">
        <v>6.33</v>
      </c>
      <c r="E18" s="31">
        <v>1</v>
      </c>
      <c r="F18" s="41"/>
      <c r="G18" s="672">
        <f>F18*H18</f>
        <v>0</v>
      </c>
      <c r="H18" s="45">
        <v>6.33</v>
      </c>
      <c r="I18" s="30">
        <v>107</v>
      </c>
      <c r="J18" s="100"/>
      <c r="K18" s="689">
        <f t="shared" si="2"/>
        <v>0</v>
      </c>
      <c r="L18" s="43">
        <f t="shared" si="3"/>
        <v>6.33</v>
      </c>
      <c r="M18" s="26">
        <v>10</v>
      </c>
      <c r="N18" s="48"/>
      <c r="O18" s="672">
        <f t="shared" si="4"/>
        <v>0</v>
      </c>
      <c r="P18" s="20">
        <f t="shared" si="5"/>
        <v>6.33</v>
      </c>
    </row>
    <row r="19" spans="1:17" ht="15" thickBot="1">
      <c r="A19" s="26">
        <v>84</v>
      </c>
      <c r="B19" s="48"/>
      <c r="C19" s="672">
        <f t="shared" si="6"/>
        <v>0</v>
      </c>
      <c r="D19" s="34">
        <v>6.33</v>
      </c>
      <c r="E19" s="40">
        <v>2</v>
      </c>
      <c r="F19" s="48"/>
      <c r="G19" s="672">
        <f t="shared" ref="G19:G23" si="7">F19*H19</f>
        <v>0</v>
      </c>
      <c r="H19" s="20">
        <f>H7</f>
        <v>6.33</v>
      </c>
      <c r="I19" s="203">
        <v>108</v>
      </c>
      <c r="J19" s="102"/>
      <c r="K19" s="689">
        <f t="shared" si="2"/>
        <v>0</v>
      </c>
      <c r="L19" s="56">
        <f t="shared" si="3"/>
        <v>6.33</v>
      </c>
      <c r="M19" s="26">
        <v>11</v>
      </c>
      <c r="N19" s="48"/>
      <c r="O19" s="672">
        <f t="shared" si="4"/>
        <v>0</v>
      </c>
      <c r="P19" s="20">
        <f t="shared" si="5"/>
        <v>6.33</v>
      </c>
    </row>
    <row r="20" spans="1:17" ht="15" thickBot="1">
      <c r="A20" s="26">
        <v>97</v>
      </c>
      <c r="B20" s="48"/>
      <c r="C20" s="672">
        <f t="shared" si="6"/>
        <v>0</v>
      </c>
      <c r="D20" s="34">
        <v>6.33</v>
      </c>
      <c r="E20" s="40">
        <v>3</v>
      </c>
      <c r="F20" s="110"/>
      <c r="G20" s="672">
        <f t="shared" si="7"/>
        <v>0</v>
      </c>
      <c r="H20" s="20">
        <f>H8</f>
        <v>6.33</v>
      </c>
      <c r="I20" s="1892" t="s">
        <v>138</v>
      </c>
      <c r="J20" s="1893"/>
      <c r="K20" s="1893"/>
      <c r="L20" s="1894"/>
      <c r="M20" s="174">
        <v>12</v>
      </c>
      <c r="N20" s="49"/>
      <c r="O20" s="672">
        <f t="shared" si="4"/>
        <v>0</v>
      </c>
      <c r="P20" s="59">
        <f t="shared" si="5"/>
        <v>6.33</v>
      </c>
    </row>
    <row r="21" spans="1:17" ht="15" thickBot="1">
      <c r="A21" s="26">
        <v>98</v>
      </c>
      <c r="B21" s="48"/>
      <c r="C21" s="672">
        <f t="shared" si="6"/>
        <v>0</v>
      </c>
      <c r="D21" s="34">
        <v>6.33</v>
      </c>
      <c r="E21" s="40">
        <v>4</v>
      </c>
      <c r="F21" s="48"/>
      <c r="G21" s="672">
        <f t="shared" si="7"/>
        <v>0</v>
      </c>
      <c r="H21" s="20">
        <f>H9</f>
        <v>6.33</v>
      </c>
      <c r="I21" s="35" t="s">
        <v>139</v>
      </c>
      <c r="J21" s="41"/>
      <c r="K21" s="672">
        <f>J21*L21</f>
        <v>0</v>
      </c>
      <c r="L21" s="34">
        <f>L19</f>
        <v>6.33</v>
      </c>
      <c r="M21" s="1876" t="s">
        <v>308</v>
      </c>
      <c r="N21" s="1877"/>
      <c r="O21" s="1877"/>
      <c r="P21" s="1878"/>
      <c r="Q21" s="145"/>
    </row>
    <row r="22" spans="1:17" ht="15" thickBot="1">
      <c r="A22" s="26">
        <v>99</v>
      </c>
      <c r="B22" s="48"/>
      <c r="C22" s="672">
        <f t="shared" si="6"/>
        <v>0</v>
      </c>
      <c r="D22" s="34">
        <v>6.33</v>
      </c>
      <c r="E22" s="40">
        <v>5</v>
      </c>
      <c r="F22" s="48"/>
      <c r="G22" s="672">
        <f t="shared" si="7"/>
        <v>0</v>
      </c>
      <c r="H22" s="20">
        <f>H10</f>
        <v>6.33</v>
      </c>
      <c r="I22" s="47" t="s">
        <v>140</v>
      </c>
      <c r="J22" s="48"/>
      <c r="K22" s="672">
        <f>J22*L22</f>
        <v>0</v>
      </c>
      <c r="L22" s="43">
        <f>L21</f>
        <v>6.33</v>
      </c>
      <c r="M22" s="198" t="s">
        <v>143</v>
      </c>
      <c r="N22" s="41"/>
      <c r="O22" s="672">
        <f>N22*P22</f>
        <v>0</v>
      </c>
      <c r="P22" s="45">
        <f>L8</f>
        <v>6.33</v>
      </c>
    </row>
    <row r="23" spans="1:17" ht="15" thickBot="1">
      <c r="A23" s="26">
        <v>100</v>
      </c>
      <c r="B23" s="48"/>
      <c r="C23" s="672">
        <f t="shared" si="6"/>
        <v>0</v>
      </c>
      <c r="D23" s="34">
        <v>6.33</v>
      </c>
      <c r="E23" s="81">
        <v>6</v>
      </c>
      <c r="F23" s="49"/>
      <c r="G23" s="672">
        <f t="shared" si="7"/>
        <v>0</v>
      </c>
      <c r="H23" s="59">
        <f>H11</f>
        <v>6.33</v>
      </c>
      <c r="I23" s="209" t="s">
        <v>10</v>
      </c>
      <c r="J23" s="210">
        <f>SUM(J8:J19)+SUM(J21:J22)</f>
        <v>0</v>
      </c>
      <c r="K23" s="210">
        <f>SUM(K8:K19)+SUM(K21:K22)</f>
        <v>0</v>
      </c>
      <c r="L23" s="897">
        <f>K23</f>
        <v>0</v>
      </c>
      <c r="M23" s="126" t="s">
        <v>144</v>
      </c>
      <c r="N23" s="48"/>
      <c r="O23" s="672">
        <f t="shared" ref="O23:O25" si="8">N23*P23</f>
        <v>0</v>
      </c>
      <c r="P23" s="20">
        <f>L9</f>
        <v>6.33</v>
      </c>
    </row>
    <row r="24" spans="1:17" ht="15" thickBot="1">
      <c r="A24" s="26">
        <v>101</v>
      </c>
      <c r="B24" s="48"/>
      <c r="C24" s="672">
        <f t="shared" si="6"/>
        <v>0</v>
      </c>
      <c r="D24" s="34">
        <v>6.33</v>
      </c>
      <c r="E24" s="731" t="s">
        <v>490</v>
      </c>
      <c r="F24" s="732"/>
      <c r="G24" s="802"/>
      <c r="H24" s="733"/>
      <c r="I24" s="1577" t="s">
        <v>498</v>
      </c>
      <c r="J24" s="1578"/>
      <c r="K24" s="1578"/>
      <c r="L24" s="1579"/>
      <c r="M24" s="126" t="s">
        <v>145</v>
      </c>
      <c r="N24" s="48"/>
      <c r="O24" s="672">
        <f t="shared" si="8"/>
        <v>0</v>
      </c>
      <c r="P24" s="20">
        <f>L10</f>
        <v>6.33</v>
      </c>
    </row>
    <row r="25" spans="1:17" ht="15" thickBot="1">
      <c r="A25" s="26">
        <v>102</v>
      </c>
      <c r="B25" s="41"/>
      <c r="C25" s="672">
        <f t="shared" si="6"/>
        <v>0</v>
      </c>
      <c r="D25" s="34">
        <v>6.33</v>
      </c>
      <c r="E25" s="294" t="s">
        <v>143</v>
      </c>
      <c r="F25" s="41"/>
      <c r="G25" s="672">
        <f>F25*H25</f>
        <v>0</v>
      </c>
      <c r="H25" s="45">
        <f>H23</f>
        <v>6.33</v>
      </c>
      <c r="I25" s="1534" t="s">
        <v>151</v>
      </c>
      <c r="J25" s="1535"/>
      <c r="K25" s="1535"/>
      <c r="L25" s="1536"/>
      <c r="M25" s="91" t="s">
        <v>146</v>
      </c>
      <c r="N25" s="37"/>
      <c r="O25" s="672">
        <f t="shared" si="8"/>
        <v>0</v>
      </c>
      <c r="P25" s="38">
        <f>L11</f>
        <v>6.33</v>
      </c>
    </row>
    <row r="26" spans="1:17" ht="15" thickBot="1">
      <c r="A26" s="26">
        <v>103</v>
      </c>
      <c r="B26" s="48"/>
      <c r="C26" s="672">
        <f t="shared" si="6"/>
        <v>0</v>
      </c>
      <c r="D26" s="34">
        <v>6.33</v>
      </c>
      <c r="E26" s="289" t="s">
        <v>144</v>
      </c>
      <c r="F26" s="48"/>
      <c r="G26" s="672">
        <f t="shared" ref="G26" si="9">F26*H26</f>
        <v>0</v>
      </c>
      <c r="H26" s="20">
        <f>H25</f>
        <v>6.33</v>
      </c>
      <c r="I26" s="1603" t="s">
        <v>499</v>
      </c>
      <c r="J26" s="1604"/>
      <c r="K26" s="1604"/>
      <c r="L26" s="1605"/>
      <c r="M26" s="209" t="s">
        <v>10</v>
      </c>
      <c r="N26" s="210">
        <f>SUM(N9:N20)+SUM(N22:N25)</f>
        <v>0</v>
      </c>
      <c r="O26" s="696">
        <f>SUM(O9:O20)+SUM(O22:O25)</f>
        <v>0</v>
      </c>
      <c r="P26" s="696">
        <f>O26</f>
        <v>0</v>
      </c>
    </row>
    <row r="27" spans="1:17" ht="15" thickBot="1">
      <c r="A27" s="26">
        <v>104</v>
      </c>
      <c r="B27" s="48"/>
      <c r="C27" s="672">
        <f t="shared" si="6"/>
        <v>0</v>
      </c>
      <c r="D27" s="34">
        <v>6.33</v>
      </c>
      <c r="E27" s="209" t="s">
        <v>10</v>
      </c>
      <c r="F27" s="210">
        <f>SUM(F18:F23)+SUM(F25:F26)</f>
        <v>0</v>
      </c>
      <c r="G27" s="696">
        <f>SUM(G18:G23)+SUM(G25:G26)</f>
        <v>0</v>
      </c>
      <c r="H27" s="695">
        <f>G27</f>
        <v>0</v>
      </c>
      <c r="I27" s="1590" t="s">
        <v>452</v>
      </c>
      <c r="J27" s="1591"/>
      <c r="K27" s="1591"/>
      <c r="L27" s="1592"/>
      <c r="M27" s="1892" t="s">
        <v>500</v>
      </c>
      <c r="N27" s="1893"/>
      <c r="O27" s="1893"/>
      <c r="P27" s="1894"/>
    </row>
    <row r="28" spans="1:17">
      <c r="A28" s="26">
        <v>105</v>
      </c>
      <c r="B28" s="48"/>
      <c r="C28" s="672">
        <f t="shared" si="6"/>
        <v>0</v>
      </c>
      <c r="D28" s="34">
        <v>6.33</v>
      </c>
      <c r="E28" s="741" t="s">
        <v>491</v>
      </c>
      <c r="F28" s="742"/>
      <c r="G28" s="808"/>
      <c r="H28" s="743"/>
      <c r="I28" s="31">
        <v>11</v>
      </c>
      <c r="J28" s="41"/>
      <c r="K28" s="672">
        <f>J28*L28</f>
        <v>0</v>
      </c>
      <c r="L28" s="45">
        <v>6.33</v>
      </c>
      <c r="M28" s="296" t="s">
        <v>501</v>
      </c>
      <c r="N28" s="297"/>
      <c r="O28" s="680">
        <f>N28*P28</f>
        <v>0</v>
      </c>
      <c r="P28" s="298">
        <v>57.81</v>
      </c>
    </row>
    <row r="29" spans="1:17" ht="15" thickBot="1">
      <c r="A29" s="26">
        <v>106</v>
      </c>
      <c r="B29" s="48"/>
      <c r="C29" s="672">
        <f t="shared" si="6"/>
        <v>0</v>
      </c>
      <c r="D29" s="34">
        <v>6.33</v>
      </c>
      <c r="E29" s="756" t="s">
        <v>109</v>
      </c>
      <c r="F29" s="757"/>
      <c r="G29" s="811"/>
      <c r="H29" s="758"/>
      <c r="I29" s="40">
        <v>12</v>
      </c>
      <c r="J29" s="48"/>
      <c r="K29" s="672">
        <f t="shared" ref="K29:K37" si="10">J29*L29</f>
        <v>0</v>
      </c>
      <c r="L29" s="20">
        <f>L28</f>
        <v>6.33</v>
      </c>
      <c r="M29" s="292"/>
      <c r="N29" s="213"/>
      <c r="O29" s="686"/>
      <c r="P29" s="293"/>
    </row>
    <row r="30" spans="1:17">
      <c r="A30" s="26">
        <v>107</v>
      </c>
      <c r="B30" s="48"/>
      <c r="C30" s="672">
        <f t="shared" si="6"/>
        <v>0</v>
      </c>
      <c r="D30" s="34">
        <v>6.33</v>
      </c>
      <c r="E30" s="31" t="s">
        <v>492</v>
      </c>
      <c r="F30" s="41"/>
      <c r="G30" s="672">
        <f>F30*H30</f>
        <v>0</v>
      </c>
      <c r="H30" s="45">
        <v>29.98</v>
      </c>
      <c r="I30" s="40">
        <v>13</v>
      </c>
      <c r="J30" s="48"/>
      <c r="K30" s="672">
        <f t="shared" si="10"/>
        <v>0</v>
      </c>
      <c r="L30" s="20">
        <f t="shared" ref="L30:L37" si="11">L29</f>
        <v>6.33</v>
      </c>
      <c r="M30" s="292"/>
      <c r="N30" s="213"/>
      <c r="O30" s="686"/>
      <c r="P30" s="293"/>
    </row>
    <row r="31" spans="1:17" ht="15" thickBot="1">
      <c r="A31" s="174">
        <v>108</v>
      </c>
      <c r="B31" s="49"/>
      <c r="C31" s="672">
        <f t="shared" si="6"/>
        <v>0</v>
      </c>
      <c r="D31" s="34">
        <v>6.33</v>
      </c>
      <c r="E31" s="151" t="s">
        <v>478</v>
      </c>
      <c r="F31" s="48"/>
      <c r="G31" s="672">
        <f>F31*H31</f>
        <v>0</v>
      </c>
      <c r="H31" s="20">
        <v>6.33</v>
      </c>
      <c r="I31" s="40">
        <v>14</v>
      </c>
      <c r="J31" s="48"/>
      <c r="K31" s="672">
        <f t="shared" si="10"/>
        <v>0</v>
      </c>
      <c r="L31" s="20">
        <f t="shared" si="11"/>
        <v>6.33</v>
      </c>
      <c r="M31" s="292"/>
      <c r="N31" s="213"/>
      <c r="O31" s="686"/>
      <c r="P31" s="293"/>
    </row>
    <row r="32" spans="1:17" ht="15" thickBot="1">
      <c r="A32" s="11" t="s">
        <v>10</v>
      </c>
      <c r="B32" s="32">
        <f>SUM(B17:B30)</f>
        <v>0</v>
      </c>
      <c r="C32" s="32">
        <f>SUM(C17:C30)</f>
        <v>0</v>
      </c>
      <c r="D32" s="650">
        <f>C32</f>
        <v>0</v>
      </c>
      <c r="E32" s="11" t="s">
        <v>10</v>
      </c>
      <c r="F32" s="32">
        <f>F30+F31</f>
        <v>0</v>
      </c>
      <c r="G32" s="648">
        <f>G30+G31</f>
        <v>0</v>
      </c>
      <c r="H32" s="650">
        <f>G32</f>
        <v>0</v>
      </c>
      <c r="I32" s="40">
        <v>15</v>
      </c>
      <c r="J32" s="48"/>
      <c r="K32" s="672">
        <f t="shared" si="10"/>
        <v>0</v>
      </c>
      <c r="L32" s="20">
        <f t="shared" si="11"/>
        <v>6.33</v>
      </c>
      <c r="M32" s="292"/>
      <c r="N32" s="213"/>
      <c r="O32" s="686"/>
      <c r="P32" s="293"/>
    </row>
    <row r="33" spans="1:16">
      <c r="A33" s="1577" t="s">
        <v>481</v>
      </c>
      <c r="B33" s="1578"/>
      <c r="C33" s="1578"/>
      <c r="D33" s="1579"/>
      <c r="E33" s="239"/>
      <c r="F33" s="232"/>
      <c r="G33" s="894"/>
      <c r="H33" s="231"/>
      <c r="I33" s="40">
        <v>16</v>
      </c>
      <c r="J33" s="48"/>
      <c r="K33" s="672">
        <f t="shared" si="10"/>
        <v>0</v>
      </c>
      <c r="L33" s="20">
        <f t="shared" si="11"/>
        <v>6.33</v>
      </c>
      <c r="M33" s="292"/>
      <c r="N33" s="213"/>
      <c r="O33" s="686"/>
      <c r="P33" s="293"/>
    </row>
    <row r="34" spans="1:16">
      <c r="A34" s="1534" t="s">
        <v>482</v>
      </c>
      <c r="B34" s="1535"/>
      <c r="C34" s="1535"/>
      <c r="D34" s="1536"/>
      <c r="E34" s="239"/>
      <c r="F34" s="232"/>
      <c r="G34" s="894"/>
      <c r="H34" s="231"/>
      <c r="I34" s="40">
        <v>17</v>
      </c>
      <c r="J34" s="48"/>
      <c r="K34" s="672">
        <f t="shared" si="10"/>
        <v>0</v>
      </c>
      <c r="L34" s="20">
        <f t="shared" si="11"/>
        <v>6.33</v>
      </c>
      <c r="M34" s="292"/>
      <c r="N34" s="213"/>
      <c r="O34" s="686"/>
      <c r="P34" s="293"/>
    </row>
    <row r="35" spans="1:16">
      <c r="A35" s="1603" t="s">
        <v>483</v>
      </c>
      <c r="B35" s="1604"/>
      <c r="C35" s="1604"/>
      <c r="D35" s="1605"/>
      <c r="E35" s="239"/>
      <c r="F35" s="232"/>
      <c r="G35" s="894"/>
      <c r="H35" s="231"/>
      <c r="I35" s="40">
        <v>18</v>
      </c>
      <c r="J35" s="48"/>
      <c r="K35" s="672">
        <f t="shared" si="10"/>
        <v>0</v>
      </c>
      <c r="L35" s="20">
        <f t="shared" si="11"/>
        <v>6.33</v>
      </c>
      <c r="M35" s="292"/>
      <c r="N35" s="213"/>
      <c r="O35" s="686"/>
      <c r="P35" s="293"/>
    </row>
    <row r="36" spans="1:16" ht="15" thickBot="1">
      <c r="A36" s="1590" t="s">
        <v>484</v>
      </c>
      <c r="B36" s="1591"/>
      <c r="C36" s="1591"/>
      <c r="D36" s="1592"/>
      <c r="E36" s="239"/>
      <c r="F36" s="232"/>
      <c r="G36" s="894"/>
      <c r="H36" s="231"/>
      <c r="I36" s="40">
        <v>19</v>
      </c>
      <c r="J36" s="48"/>
      <c r="K36" s="672">
        <f t="shared" si="10"/>
        <v>0</v>
      </c>
      <c r="L36" s="20">
        <f t="shared" si="11"/>
        <v>6.33</v>
      </c>
      <c r="M36" s="292"/>
      <c r="N36" s="213"/>
      <c r="O36" s="686"/>
      <c r="P36" s="293"/>
    </row>
    <row r="37" spans="1:16" ht="15" thickBot="1">
      <c r="A37" s="31">
        <v>1</v>
      </c>
      <c r="B37" s="41"/>
      <c r="C37" s="567">
        <f>B37*D37</f>
        <v>0</v>
      </c>
      <c r="D37" s="34">
        <v>6.33</v>
      </c>
      <c r="E37" s="239"/>
      <c r="F37" s="232"/>
      <c r="G37" s="894"/>
      <c r="H37" s="231"/>
      <c r="I37" s="81">
        <v>20</v>
      </c>
      <c r="J37" s="49"/>
      <c r="K37" s="672">
        <f t="shared" si="10"/>
        <v>0</v>
      </c>
      <c r="L37" s="59">
        <f t="shared" si="11"/>
        <v>6.33</v>
      </c>
      <c r="M37" s="292"/>
      <c r="N37" s="213"/>
      <c r="O37" s="686"/>
      <c r="P37" s="293"/>
    </row>
    <row r="38" spans="1:16" ht="16.5" customHeight="1" thickBot="1">
      <c r="A38" s="40">
        <v>2</v>
      </c>
      <c r="B38" s="48"/>
      <c r="C38" s="567">
        <f t="shared" ref="C38:C42" si="12">B38*D38</f>
        <v>0</v>
      </c>
      <c r="D38" s="43">
        <f>D37</f>
        <v>6.33</v>
      </c>
      <c r="E38" s="239"/>
      <c r="F38" s="232"/>
      <c r="G38" s="894"/>
      <c r="H38" s="231"/>
      <c r="I38" s="1898" t="s">
        <v>502</v>
      </c>
      <c r="J38" s="1899"/>
      <c r="K38" s="1899"/>
      <c r="L38" s="1900"/>
      <c r="M38" s="292"/>
      <c r="N38" s="213"/>
      <c r="O38" s="686"/>
      <c r="P38" s="293"/>
    </row>
    <row r="39" spans="1:16">
      <c r="A39" s="40">
        <v>3</v>
      </c>
      <c r="B39" s="48"/>
      <c r="C39" s="567">
        <f t="shared" si="12"/>
        <v>0</v>
      </c>
      <c r="D39" s="43">
        <f>D38</f>
        <v>6.33</v>
      </c>
      <c r="E39" s="239"/>
      <c r="F39" s="232"/>
      <c r="G39" s="894"/>
      <c r="H39" s="231"/>
      <c r="I39" s="157" t="s">
        <v>503</v>
      </c>
      <c r="J39" s="41"/>
      <c r="K39" s="672">
        <f>J39*L39</f>
        <v>0</v>
      </c>
      <c r="L39" s="45">
        <f>L37</f>
        <v>6.33</v>
      </c>
      <c r="M39" s="292"/>
      <c r="N39" s="213"/>
      <c r="O39" s="686"/>
      <c r="P39" s="293"/>
    </row>
    <row r="40" spans="1:16" ht="15" thickBot="1">
      <c r="A40" s="40">
        <v>4</v>
      </c>
      <c r="B40" s="48"/>
      <c r="C40" s="567">
        <f t="shared" si="12"/>
        <v>0</v>
      </c>
      <c r="D40" s="43">
        <f>D39</f>
        <v>6.33</v>
      </c>
      <c r="E40" s="239"/>
      <c r="F40" s="232"/>
      <c r="G40" s="894"/>
      <c r="H40" s="231"/>
      <c r="I40" s="91" t="s">
        <v>154</v>
      </c>
      <c r="J40" s="37"/>
      <c r="K40" s="672">
        <f>J40*L40</f>
        <v>0</v>
      </c>
      <c r="L40" s="38">
        <f>L39</f>
        <v>6.33</v>
      </c>
      <c r="M40" s="292"/>
      <c r="N40" s="213"/>
      <c r="O40" s="686"/>
      <c r="P40" s="293"/>
    </row>
    <row r="41" spans="1:16" ht="15" thickBot="1">
      <c r="A41" s="40">
        <v>5</v>
      </c>
      <c r="B41" s="48"/>
      <c r="C41" s="567">
        <f t="shared" si="12"/>
        <v>0</v>
      </c>
      <c r="D41" s="43">
        <f>D40</f>
        <v>6.33</v>
      </c>
      <c r="E41" s="239"/>
      <c r="F41" s="232"/>
      <c r="G41" s="894"/>
      <c r="H41" s="231"/>
      <c r="I41" s="11" t="s">
        <v>10</v>
      </c>
      <c r="J41" s="32">
        <f>SUM(J28:J37)+SUM(J39:J40)</f>
        <v>0</v>
      </c>
      <c r="K41" s="32">
        <f>SUM(K28:K37)+SUM(K39:K40)</f>
        <v>0</v>
      </c>
      <c r="L41" s="650">
        <f>K41</f>
        <v>0</v>
      </c>
      <c r="M41" s="11" t="s">
        <v>10</v>
      </c>
      <c r="N41" s="32">
        <f>SUM(N28:N39)</f>
        <v>0</v>
      </c>
      <c r="O41" s="648">
        <f>SUM(O28:O39)</f>
        <v>0</v>
      </c>
      <c r="P41" s="650">
        <f>O41</f>
        <v>0</v>
      </c>
    </row>
    <row r="42" spans="1:16" ht="15" thickBot="1">
      <c r="A42" s="81">
        <v>6</v>
      </c>
      <c r="B42" s="295"/>
      <c r="C42" s="567">
        <f t="shared" si="12"/>
        <v>0</v>
      </c>
      <c r="D42" s="56">
        <f>D41</f>
        <v>6.33</v>
      </c>
      <c r="E42" s="239"/>
      <c r="F42" s="232"/>
      <c r="G42" s="894"/>
      <c r="H42" s="231"/>
      <c r="I42" s="1678" t="s">
        <v>504</v>
      </c>
      <c r="J42" s="1678"/>
      <c r="K42" s="1678"/>
      <c r="L42" s="1678"/>
      <c r="M42" s="1880"/>
      <c r="N42" s="1880"/>
      <c r="O42" s="1880"/>
      <c r="P42" s="1881"/>
    </row>
    <row r="43" spans="1:16" ht="15" thickBot="1">
      <c r="A43" s="1487" t="s">
        <v>399</v>
      </c>
      <c r="B43" s="1488"/>
      <c r="C43" s="1488"/>
      <c r="D43" s="1489"/>
      <c r="E43" s="239"/>
      <c r="F43" s="232"/>
      <c r="G43" s="894"/>
      <c r="H43" s="231"/>
      <c r="I43" s="1882" t="s">
        <v>505</v>
      </c>
      <c r="J43" s="1882"/>
      <c r="K43" s="1882"/>
      <c r="L43" s="1882"/>
      <c r="M43" s="1882"/>
      <c r="N43" s="1882"/>
      <c r="O43" s="1882"/>
      <c r="P43" s="1883"/>
    </row>
    <row r="44" spans="1:16" ht="15" thickBot="1">
      <c r="A44" s="291" t="s">
        <v>400</v>
      </c>
      <c r="B44" s="65"/>
      <c r="C44" s="645">
        <f>B44*D44</f>
        <v>0</v>
      </c>
      <c r="D44" s="202">
        <f>D41</f>
        <v>6.33</v>
      </c>
      <c r="E44" s="239"/>
      <c r="F44" s="232"/>
      <c r="G44" s="894"/>
      <c r="H44" s="231"/>
      <c r="I44" s="1577" t="s">
        <v>506</v>
      </c>
      <c r="J44" s="1578"/>
      <c r="K44" s="1578"/>
      <c r="L44" s="1579"/>
      <c r="M44" s="1889" t="s">
        <v>507</v>
      </c>
      <c r="N44" s="1890"/>
      <c r="O44" s="1890"/>
      <c r="P44" s="1891"/>
    </row>
    <row r="45" spans="1:16" ht="15" thickBot="1">
      <c r="A45" s="11" t="s">
        <v>10</v>
      </c>
      <c r="B45" s="892">
        <f>B44+B42+B41+B40+B39+B38+B37</f>
        <v>0</v>
      </c>
      <c r="C45" s="892">
        <f>C44+C42+C41+C40+C39+C38+C37</f>
        <v>0</v>
      </c>
      <c r="D45" s="893">
        <f>C45</f>
        <v>0</v>
      </c>
      <c r="E45" s="239"/>
      <c r="F45" s="232"/>
      <c r="G45" s="894"/>
      <c r="H45" s="231"/>
      <c r="I45" s="1778" t="s">
        <v>497</v>
      </c>
      <c r="J45" s="1884"/>
      <c r="K45" s="1884"/>
      <c r="L45" s="1885"/>
      <c r="M45" s="1886" t="s">
        <v>508</v>
      </c>
      <c r="N45" s="1887"/>
      <c r="O45" s="1887"/>
      <c r="P45" s="1888"/>
    </row>
    <row r="46" spans="1:16" ht="15" thickBot="1">
      <c r="A46" s="719" t="s">
        <v>971</v>
      </c>
      <c r="B46" s="720"/>
      <c r="C46" s="891">
        <f>B46*D46</f>
        <v>0</v>
      </c>
      <c r="D46" s="691">
        <v>21.78</v>
      </c>
      <c r="E46" s="252"/>
      <c r="F46" s="232"/>
      <c r="G46" s="894"/>
      <c r="H46" s="231"/>
      <c r="I46" s="1886" t="s">
        <v>509</v>
      </c>
      <c r="J46" s="1887"/>
      <c r="K46" s="1887"/>
      <c r="L46" s="1888"/>
      <c r="M46" s="31">
        <v>1</v>
      </c>
      <c r="N46" s="41"/>
      <c r="O46" s="672">
        <f>N46*P46</f>
        <v>0</v>
      </c>
      <c r="P46" s="45">
        <f t="shared" ref="P46:P57" si="13">L47</f>
        <v>6.33</v>
      </c>
    </row>
    <row r="47" spans="1:16">
      <c r="A47" s="1577" t="s">
        <v>485</v>
      </c>
      <c r="B47" s="1578"/>
      <c r="C47" s="1578"/>
      <c r="D47" s="1579"/>
      <c r="E47" s="252"/>
      <c r="F47" s="240"/>
      <c r="G47" s="895"/>
      <c r="H47" s="231"/>
      <c r="I47" s="31">
        <v>1</v>
      </c>
      <c r="J47" s="41"/>
      <c r="K47" s="672">
        <f>J47*L47</f>
        <v>0</v>
      </c>
      <c r="L47" s="45">
        <v>6.33</v>
      </c>
      <c r="M47" s="40">
        <v>2</v>
      </c>
      <c r="N47" s="48"/>
      <c r="O47" s="672">
        <f t="shared" ref="O47:O57" si="14">N47*P47</f>
        <v>0</v>
      </c>
      <c r="P47" s="20">
        <f t="shared" si="13"/>
        <v>6.33</v>
      </c>
    </row>
    <row r="48" spans="1:16">
      <c r="A48" s="1603" t="s">
        <v>216</v>
      </c>
      <c r="B48" s="1604"/>
      <c r="C48" s="1604"/>
      <c r="D48" s="1605"/>
      <c r="E48" s="252"/>
      <c r="F48" s="232"/>
      <c r="G48" s="894"/>
      <c r="H48" s="231"/>
      <c r="I48" s="40">
        <v>2</v>
      </c>
      <c r="J48" s="48"/>
      <c r="K48" s="672">
        <f t="shared" ref="K48:K58" si="15">J48*L48</f>
        <v>0</v>
      </c>
      <c r="L48" s="45">
        <v>6.33</v>
      </c>
      <c r="M48" s="40">
        <v>3</v>
      </c>
      <c r="N48" s="48"/>
      <c r="O48" s="672">
        <f t="shared" si="14"/>
        <v>0</v>
      </c>
      <c r="P48" s="20">
        <f t="shared" si="13"/>
        <v>6.33</v>
      </c>
    </row>
    <row r="49" spans="1:16" ht="15" thickBot="1">
      <c r="A49" s="1562" t="s">
        <v>486</v>
      </c>
      <c r="B49" s="1563"/>
      <c r="C49" s="1563"/>
      <c r="D49" s="1564"/>
      <c r="E49" s="271"/>
      <c r="F49" s="235"/>
      <c r="G49" s="241"/>
      <c r="H49" s="236"/>
      <c r="I49" s="40">
        <v>3</v>
      </c>
      <c r="J49" s="48"/>
      <c r="K49" s="672">
        <f t="shared" si="15"/>
        <v>0</v>
      </c>
      <c r="L49" s="45">
        <v>6.33</v>
      </c>
      <c r="M49" s="40">
        <v>4</v>
      </c>
      <c r="N49" s="48"/>
      <c r="O49" s="672">
        <f t="shared" si="14"/>
        <v>0</v>
      </c>
      <c r="P49" s="20">
        <f t="shared" si="13"/>
        <v>6.33</v>
      </c>
    </row>
    <row r="50" spans="1:16">
      <c r="A50" s="31">
        <v>1</v>
      </c>
      <c r="B50" s="41"/>
      <c r="C50" s="672">
        <f>B50*D50</f>
        <v>0</v>
      </c>
      <c r="D50" s="45">
        <f t="shared" ref="D50:D55" si="16">D37</f>
        <v>6.33</v>
      </c>
      <c r="E50" s="239"/>
      <c r="F50" s="232"/>
      <c r="G50" s="894"/>
      <c r="H50" s="231"/>
      <c r="I50" s="40">
        <v>4</v>
      </c>
      <c r="J50" s="48"/>
      <c r="K50" s="672">
        <f t="shared" si="15"/>
        <v>0</v>
      </c>
      <c r="L50" s="45">
        <v>6.33</v>
      </c>
      <c r="M50" s="40">
        <v>5</v>
      </c>
      <c r="N50" s="48"/>
      <c r="O50" s="672">
        <f t="shared" si="14"/>
        <v>0</v>
      </c>
      <c r="P50" s="20">
        <f t="shared" si="13"/>
        <v>6.33</v>
      </c>
    </row>
    <row r="51" spans="1:16">
      <c r="A51" s="40">
        <v>2</v>
      </c>
      <c r="B51" s="48"/>
      <c r="C51" s="672">
        <f t="shared" ref="C51:C55" si="17">B51*D51</f>
        <v>0</v>
      </c>
      <c r="D51" s="20">
        <f t="shared" si="16"/>
        <v>6.33</v>
      </c>
      <c r="E51" s="239"/>
      <c r="F51" s="232"/>
      <c r="G51" s="894"/>
      <c r="H51" s="231"/>
      <c r="I51" s="40">
        <v>5</v>
      </c>
      <c r="J51" s="48"/>
      <c r="K51" s="672">
        <f t="shared" si="15"/>
        <v>0</v>
      </c>
      <c r="L51" s="45">
        <v>6.33</v>
      </c>
      <c r="M51" s="40">
        <v>6</v>
      </c>
      <c r="N51" s="48"/>
      <c r="O51" s="672">
        <f t="shared" si="14"/>
        <v>0</v>
      </c>
      <c r="P51" s="20">
        <f t="shared" si="13"/>
        <v>6.33</v>
      </c>
    </row>
    <row r="52" spans="1:16">
      <c r="A52" s="40">
        <v>3</v>
      </c>
      <c r="B52" s="165"/>
      <c r="C52" s="672">
        <f t="shared" si="17"/>
        <v>0</v>
      </c>
      <c r="D52" s="20">
        <f t="shared" si="16"/>
        <v>6.33</v>
      </c>
      <c r="E52" s="239"/>
      <c r="F52" s="232"/>
      <c r="G52" s="894"/>
      <c r="H52" s="231"/>
      <c r="I52" s="40">
        <v>6</v>
      </c>
      <c r="J52" s="48"/>
      <c r="K52" s="672">
        <f t="shared" si="15"/>
        <v>0</v>
      </c>
      <c r="L52" s="45">
        <v>6.33</v>
      </c>
      <c r="M52" s="40">
        <v>7</v>
      </c>
      <c r="N52" s="48"/>
      <c r="O52" s="672">
        <f t="shared" si="14"/>
        <v>0</v>
      </c>
      <c r="P52" s="20">
        <f t="shared" si="13"/>
        <v>6.33</v>
      </c>
    </row>
    <row r="53" spans="1:16">
      <c r="A53" s="40">
        <v>4</v>
      </c>
      <c r="B53" s="88"/>
      <c r="C53" s="672">
        <f t="shared" si="17"/>
        <v>0</v>
      </c>
      <c r="D53" s="20">
        <f t="shared" si="16"/>
        <v>6.33</v>
      </c>
      <c r="E53" s="239"/>
      <c r="F53" s="232"/>
      <c r="G53" s="894"/>
      <c r="H53" s="231"/>
      <c r="I53" s="40">
        <v>7</v>
      </c>
      <c r="J53" s="48"/>
      <c r="K53" s="672">
        <f t="shared" si="15"/>
        <v>0</v>
      </c>
      <c r="L53" s="45">
        <v>6.33</v>
      </c>
      <c r="M53" s="40">
        <v>8</v>
      </c>
      <c r="N53" s="48"/>
      <c r="O53" s="672">
        <f t="shared" si="14"/>
        <v>0</v>
      </c>
      <c r="P53" s="20">
        <f t="shared" si="13"/>
        <v>6.33</v>
      </c>
    </row>
    <row r="54" spans="1:16">
      <c r="A54" s="40">
        <v>5</v>
      </c>
      <c r="B54" s="110"/>
      <c r="C54" s="672">
        <f t="shared" si="17"/>
        <v>0</v>
      </c>
      <c r="D54" s="20">
        <f t="shared" si="16"/>
        <v>6.33</v>
      </c>
      <c r="E54" s="239"/>
      <c r="F54" s="232"/>
      <c r="G54" s="894"/>
      <c r="H54" s="231"/>
      <c r="I54" s="40">
        <v>8</v>
      </c>
      <c r="J54" s="48"/>
      <c r="K54" s="672">
        <f t="shared" si="15"/>
        <v>0</v>
      </c>
      <c r="L54" s="45">
        <v>6.33</v>
      </c>
      <c r="M54" s="40">
        <v>9</v>
      </c>
      <c r="N54" s="48"/>
      <c r="O54" s="672">
        <f t="shared" si="14"/>
        <v>0</v>
      </c>
      <c r="P54" s="20">
        <f t="shared" si="13"/>
        <v>6.33</v>
      </c>
    </row>
    <row r="55" spans="1:16" ht="15" thickBot="1">
      <c r="A55" s="81">
        <v>6</v>
      </c>
      <c r="B55" s="49"/>
      <c r="C55" s="672">
        <f t="shared" si="17"/>
        <v>0</v>
      </c>
      <c r="D55" s="59">
        <f t="shared" si="16"/>
        <v>6.33</v>
      </c>
      <c r="E55" s="239"/>
      <c r="F55" s="232"/>
      <c r="G55" s="894"/>
      <c r="H55" s="231"/>
      <c r="I55" s="40">
        <v>9</v>
      </c>
      <c r="J55" s="48"/>
      <c r="K55" s="672">
        <f t="shared" si="15"/>
        <v>0</v>
      </c>
      <c r="L55" s="45">
        <v>6.33</v>
      </c>
      <c r="M55" s="40">
        <v>10</v>
      </c>
      <c r="N55" s="48"/>
      <c r="O55" s="672">
        <f t="shared" si="14"/>
        <v>0</v>
      </c>
      <c r="P55" s="20">
        <f t="shared" si="13"/>
        <v>6.33</v>
      </c>
    </row>
    <row r="56" spans="1:16" ht="15" thickBot="1">
      <c r="A56" s="1712" t="s">
        <v>399</v>
      </c>
      <c r="B56" s="1713"/>
      <c r="C56" s="1713"/>
      <c r="D56" s="1714"/>
      <c r="E56" s="239"/>
      <c r="F56" s="232"/>
      <c r="G56" s="894"/>
      <c r="H56" s="231"/>
      <c r="I56" s="40">
        <v>10</v>
      </c>
      <c r="J56" s="48"/>
      <c r="K56" s="672">
        <f t="shared" si="15"/>
        <v>0</v>
      </c>
      <c r="L56" s="45">
        <v>6.33</v>
      </c>
      <c r="M56" s="40">
        <v>11</v>
      </c>
      <c r="N56" s="48"/>
      <c r="O56" s="672">
        <f t="shared" si="14"/>
        <v>0</v>
      </c>
      <c r="P56" s="20">
        <f t="shared" si="13"/>
        <v>6.33</v>
      </c>
    </row>
    <row r="57" spans="1:16" ht="15" thickBot="1">
      <c r="A57" s="294" t="s">
        <v>143</v>
      </c>
      <c r="B57" s="41"/>
      <c r="C57" s="672">
        <f>B57*D57</f>
        <v>0</v>
      </c>
      <c r="D57" s="45">
        <f>D54</f>
        <v>6.33</v>
      </c>
      <c r="E57" s="245"/>
      <c r="F57" s="228"/>
      <c r="G57" s="896"/>
      <c r="H57" s="246"/>
      <c r="I57" s="40">
        <v>11</v>
      </c>
      <c r="J57" s="48"/>
      <c r="K57" s="672">
        <f t="shared" si="15"/>
        <v>0</v>
      </c>
      <c r="L57" s="45">
        <v>6.33</v>
      </c>
      <c r="M57" s="40">
        <v>12</v>
      </c>
      <c r="N57" s="48"/>
      <c r="O57" s="672">
        <f t="shared" si="14"/>
        <v>0</v>
      </c>
      <c r="P57" s="20">
        <f t="shared" si="13"/>
        <v>6.33</v>
      </c>
    </row>
    <row r="58" spans="1:16" ht="15" thickBot="1">
      <c r="A58" s="289" t="s">
        <v>144</v>
      </c>
      <c r="B58" s="48"/>
      <c r="C58" s="672">
        <f>B58*D58</f>
        <v>0</v>
      </c>
      <c r="D58" s="20">
        <f>D55</f>
        <v>6.33</v>
      </c>
      <c r="E58" s="247"/>
      <c r="F58" s="232"/>
      <c r="G58" s="894"/>
      <c r="H58" s="248"/>
      <c r="I58" s="36">
        <v>12</v>
      </c>
      <c r="J58" s="37"/>
      <c r="K58" s="672">
        <f t="shared" si="15"/>
        <v>0</v>
      </c>
      <c r="L58" s="45">
        <v>6.33</v>
      </c>
      <c r="M58" s="11" t="s">
        <v>10</v>
      </c>
      <c r="N58" s="32">
        <f>SUM(N46:N57)</f>
        <v>0</v>
      </c>
      <c r="O58" s="648">
        <f>SUM(O46:O57)</f>
        <v>0</v>
      </c>
      <c r="P58" s="650">
        <f>O58</f>
        <v>0</v>
      </c>
    </row>
    <row r="59" spans="1:16" ht="15" customHeight="1" thickBot="1">
      <c r="A59" s="11" t="s">
        <v>10</v>
      </c>
      <c r="B59" s="32">
        <f>SUM(B50:B55)+SUM(B57:B58)+B46</f>
        <v>0</v>
      </c>
      <c r="C59" s="648">
        <f>SUM(C50:C55)+SUM(C57:C58)+C46</f>
        <v>0</v>
      </c>
      <c r="D59" s="650">
        <f>C59</f>
        <v>0</v>
      </c>
      <c r="E59" s="239"/>
      <c r="F59" s="232"/>
      <c r="G59" s="894"/>
      <c r="H59" s="231"/>
      <c r="I59" s="11" t="s">
        <v>10</v>
      </c>
      <c r="J59" s="32">
        <f>SUM(J47:J58)</f>
        <v>0</v>
      </c>
      <c r="K59" s="648">
        <f>SUM(K47:K58)</f>
        <v>0</v>
      </c>
      <c r="L59" s="650">
        <f>K59</f>
        <v>0</v>
      </c>
      <c r="M59" s="265"/>
      <c r="N59" s="302"/>
      <c r="O59" s="898"/>
      <c r="P59" s="303"/>
    </row>
    <row r="60" spans="1:16" ht="15" customHeight="1">
      <c r="A60" s="40"/>
      <c r="B60" s="48"/>
      <c r="C60" s="78"/>
      <c r="D60" s="20"/>
      <c r="E60" s="239"/>
      <c r="F60" s="232"/>
      <c r="G60" s="894"/>
      <c r="H60" s="231"/>
      <c r="I60" s="265"/>
      <c r="J60" s="228"/>
      <c r="K60" s="896"/>
      <c r="L60" s="229"/>
      <c r="M60" s="239"/>
      <c r="N60" s="300"/>
      <c r="O60" s="899"/>
      <c r="P60" s="301"/>
    </row>
    <row r="61" spans="1:16">
      <c r="A61" s="40"/>
      <c r="B61" s="110"/>
      <c r="C61" s="663"/>
      <c r="D61" s="20"/>
      <c r="E61" s="239"/>
      <c r="F61" s="232"/>
      <c r="G61" s="894"/>
      <c r="H61" s="231"/>
      <c r="I61" s="239"/>
      <c r="J61" s="232"/>
      <c r="K61" s="894"/>
      <c r="L61" s="231"/>
      <c r="M61" s="239"/>
      <c r="N61" s="232"/>
      <c r="O61" s="894"/>
      <c r="P61" s="231"/>
    </row>
    <row r="62" spans="1:16">
      <c r="A62" s="40"/>
      <c r="B62" s="48"/>
      <c r="C62" s="78"/>
      <c r="D62" s="20"/>
      <c r="E62" s="239"/>
      <c r="F62" s="232"/>
      <c r="G62" s="894"/>
      <c r="H62" s="231"/>
      <c r="I62" s="239"/>
      <c r="J62" s="232"/>
      <c r="K62" s="894"/>
      <c r="L62" s="231"/>
      <c r="M62" s="239"/>
      <c r="N62" s="232"/>
      <c r="O62" s="894"/>
      <c r="P62" s="231"/>
    </row>
    <row r="63" spans="1:16" ht="15" thickBot="1">
      <c r="A63" s="40"/>
      <c r="B63" s="48"/>
      <c r="C63" s="78"/>
      <c r="D63" s="20"/>
      <c r="E63" s="239"/>
      <c r="F63" s="232"/>
      <c r="G63" s="894"/>
      <c r="H63" s="231"/>
      <c r="I63" s="262"/>
      <c r="J63" s="235"/>
      <c r="K63" s="241"/>
      <c r="L63" s="236"/>
      <c r="M63" s="262"/>
      <c r="N63" s="235"/>
      <c r="O63" s="241"/>
      <c r="P63" s="236"/>
    </row>
    <row r="64" spans="1:16">
      <c r="A64" s="40"/>
      <c r="B64" s="48"/>
      <c r="C64" s="78"/>
      <c r="D64" s="20"/>
      <c r="E64" s="239"/>
      <c r="F64" s="232"/>
      <c r="G64" s="894"/>
      <c r="H64" s="248"/>
      <c r="I64" s="1879" t="s">
        <v>510</v>
      </c>
      <c r="J64" s="1663"/>
      <c r="K64" s="1663"/>
      <c r="L64" s="1663"/>
      <c r="M64" s="1663"/>
      <c r="N64" s="1663"/>
      <c r="O64" s="1663"/>
      <c r="P64" s="1664"/>
    </row>
    <row r="65" spans="1:16">
      <c r="A65" s="81"/>
      <c r="B65" s="49"/>
      <c r="C65" s="83"/>
      <c r="D65" s="59"/>
      <c r="E65" s="250"/>
      <c r="F65" s="232"/>
      <c r="G65" s="894"/>
      <c r="H65" s="248"/>
      <c r="I65" s="1665"/>
      <c r="J65" s="1666"/>
      <c r="K65" s="1666"/>
      <c r="L65" s="1666"/>
      <c r="M65" s="1666"/>
      <c r="N65" s="1666"/>
      <c r="O65" s="1666"/>
      <c r="P65" s="1667"/>
    </row>
    <row r="66" spans="1:16">
      <c r="A66" s="40"/>
      <c r="B66" s="48"/>
      <c r="C66" s="78"/>
      <c r="D66" s="20"/>
      <c r="E66" s="250"/>
      <c r="F66" s="232"/>
      <c r="G66" s="894"/>
      <c r="H66" s="248"/>
      <c r="I66" s="1665"/>
      <c r="J66" s="1666"/>
      <c r="K66" s="1666"/>
      <c r="L66" s="1666"/>
      <c r="M66" s="1666"/>
      <c r="N66" s="1666"/>
      <c r="O66" s="1666"/>
      <c r="P66" s="1667"/>
    </row>
    <row r="67" spans="1:16" ht="15" thickBot="1">
      <c r="A67" s="290"/>
      <c r="B67" s="41"/>
      <c r="C67" s="567"/>
      <c r="D67" s="45"/>
      <c r="E67" s="250"/>
      <c r="F67" s="232"/>
      <c r="G67" s="894"/>
      <c r="H67" s="248"/>
      <c r="I67" s="1668"/>
      <c r="J67" s="1669"/>
      <c r="K67" s="1669"/>
      <c r="L67" s="1669"/>
      <c r="M67" s="1669"/>
      <c r="N67" s="1669"/>
      <c r="O67" s="1669"/>
      <c r="P67" s="1670"/>
    </row>
    <row r="68" spans="1:16" ht="15" thickBot="1">
      <c r="A68" s="28" t="s">
        <v>10</v>
      </c>
      <c r="B68" s="115"/>
      <c r="C68" s="115"/>
      <c r="D68" s="33"/>
      <c r="E68" s="28" t="s">
        <v>10</v>
      </c>
      <c r="F68" s="115"/>
      <c r="G68" s="115"/>
      <c r="H68" s="33"/>
      <c r="I68" s="11" t="s">
        <v>10</v>
      </c>
      <c r="J68" s="32"/>
      <c r="K68" s="32"/>
      <c r="L68" s="33"/>
      <c r="M68" s="11" t="s">
        <v>10</v>
      </c>
      <c r="N68" s="32"/>
      <c r="O68" s="32"/>
      <c r="P68" s="33"/>
    </row>
    <row r="69" spans="1:16" ht="6" customHeight="1" thickBot="1">
      <c r="A69" s="727"/>
      <c r="B69" s="728"/>
      <c r="C69" s="728"/>
      <c r="D69" s="728"/>
      <c r="E69" s="728"/>
      <c r="F69" s="728"/>
      <c r="G69" s="801"/>
      <c r="H69" s="728"/>
      <c r="I69" s="728"/>
      <c r="J69" s="728"/>
      <c r="K69" s="801"/>
      <c r="L69" s="728"/>
      <c r="M69" s="728"/>
      <c r="N69" s="728"/>
      <c r="O69" s="801"/>
      <c r="P69" s="729"/>
    </row>
    <row r="70" spans="1:16" ht="15" thickBot="1">
      <c r="A70" s="21" t="s">
        <v>11</v>
      </c>
      <c r="B70" s="22">
        <f>B59++B32+B15+B45</f>
        <v>0</v>
      </c>
      <c r="C70" s="660">
        <f>C59++C32+C15+C45</f>
        <v>0</v>
      </c>
      <c r="D70" s="660">
        <f>C70</f>
        <v>0</v>
      </c>
      <c r="E70" s="21" t="s">
        <v>11</v>
      </c>
      <c r="F70" s="22">
        <f>F32+F27+F15</f>
        <v>0</v>
      </c>
      <c r="G70" s="660">
        <f>G32+G27+G15</f>
        <v>0</v>
      </c>
      <c r="H70" s="660">
        <f>G70</f>
        <v>0</v>
      </c>
      <c r="I70" s="21" t="s">
        <v>11</v>
      </c>
      <c r="J70" s="22">
        <f>J59+J41+J23</f>
        <v>0</v>
      </c>
      <c r="K70" s="660">
        <f>K59+K41+K23</f>
        <v>0</v>
      </c>
      <c r="L70" s="660">
        <f>K70</f>
        <v>0</v>
      </c>
      <c r="M70" s="21" t="s">
        <v>11</v>
      </c>
      <c r="N70" s="23">
        <f>N58+N41+N26</f>
        <v>0</v>
      </c>
      <c r="O70" s="23">
        <f>O58+O41+O26</f>
        <v>0</v>
      </c>
      <c r="P70" s="652">
        <f>O70</f>
        <v>0</v>
      </c>
    </row>
    <row r="71" spans="1:16" ht="16.2" thickBot="1">
      <c r="A71" s="1465" t="s">
        <v>577</v>
      </c>
      <c r="B71" s="1467" t="s">
        <v>13</v>
      </c>
      <c r="C71" s="1658"/>
      <c r="D71" s="1658"/>
      <c r="E71" s="1658"/>
      <c r="F71" s="1658"/>
      <c r="G71" s="1658"/>
      <c r="H71" s="1658"/>
      <c r="I71" s="1658"/>
      <c r="J71" s="1658"/>
      <c r="K71" s="1658"/>
      <c r="L71" s="1659"/>
      <c r="M71" s="616" t="s">
        <v>14</v>
      </c>
      <c r="N71" s="1710">
        <f>B70+F70+J70+N70</f>
        <v>0</v>
      </c>
      <c r="O71" s="1710"/>
      <c r="P71" s="1711"/>
    </row>
    <row r="72" spans="1:16" ht="16.2" thickBot="1">
      <c r="A72" s="1466"/>
      <c r="B72" s="1470" t="s">
        <v>15</v>
      </c>
      <c r="C72" s="1660"/>
      <c r="D72" s="1660"/>
      <c r="E72" s="1661"/>
      <c r="F72" s="1473" t="s">
        <v>1165</v>
      </c>
      <c r="G72" s="1474"/>
      <c r="H72" s="1614"/>
      <c r="I72" s="1615"/>
      <c r="J72" s="725"/>
      <c r="K72" s="803"/>
      <c r="L72" s="141"/>
      <c r="M72" s="616" t="s">
        <v>16</v>
      </c>
      <c r="N72" s="1568">
        <f>D70+H70+L70+P70</f>
        <v>0</v>
      </c>
      <c r="O72" s="1569"/>
      <c r="P72" s="1570"/>
    </row>
    <row r="75" spans="1:16">
      <c r="B75" s="128"/>
      <c r="C75" s="128"/>
      <c r="D75" s="128"/>
      <c r="E75" s="128"/>
      <c r="F75" s="128"/>
      <c r="G75" s="128"/>
      <c r="H75" s="128"/>
      <c r="I75" s="128"/>
      <c r="J75" s="128"/>
      <c r="K75" s="128"/>
    </row>
  </sheetData>
  <sheetProtection algorithmName="SHA-512" hashValue="vAi7GDutwUcDH9CjKIcYWlHIqUcMI0evhC2rAYu6k5UAscKXPBQT3vX3W0MtGOt4pSvcbfeHlzkVk+Mn+XXQbA==" saltValue="3zj3VtZYXJI545c+JmiAyg==" spinCount="100000" sheet="1" objects="1" scenarios="1" selectLockedCells="1"/>
  <mergeCells count="47">
    <mergeCell ref="E12:H12"/>
    <mergeCell ref="I6:P6"/>
    <mergeCell ref="B1:H1"/>
    <mergeCell ref="J1:L1"/>
    <mergeCell ref="M1:P2"/>
    <mergeCell ref="B2:H2"/>
    <mergeCell ref="J2:L2"/>
    <mergeCell ref="A5:D5"/>
    <mergeCell ref="E5:H5"/>
    <mergeCell ref="I5:P5"/>
    <mergeCell ref="I7:L7"/>
    <mergeCell ref="M7:P7"/>
    <mergeCell ref="M8:P8"/>
    <mergeCell ref="A3:P3"/>
    <mergeCell ref="A47:D47"/>
    <mergeCell ref="A48:D48"/>
    <mergeCell ref="A71:A72"/>
    <mergeCell ref="B71:L71"/>
    <mergeCell ref="N71:P71"/>
    <mergeCell ref="N72:P72"/>
    <mergeCell ref="A56:D56"/>
    <mergeCell ref="A49:D49"/>
    <mergeCell ref="F72:I72"/>
    <mergeCell ref="B72:E72"/>
    <mergeCell ref="A16:D16"/>
    <mergeCell ref="A33:D33"/>
    <mergeCell ref="A34:D34"/>
    <mergeCell ref="A43:D43"/>
    <mergeCell ref="I38:L38"/>
    <mergeCell ref="A35:D35"/>
    <mergeCell ref="A36:D36"/>
    <mergeCell ref="I20:L20"/>
    <mergeCell ref="E16:H16"/>
    <mergeCell ref="M21:P21"/>
    <mergeCell ref="I24:L24"/>
    <mergeCell ref="I64:P67"/>
    <mergeCell ref="I26:L26"/>
    <mergeCell ref="I27:L27"/>
    <mergeCell ref="I42:P42"/>
    <mergeCell ref="I43:P43"/>
    <mergeCell ref="I44:L44"/>
    <mergeCell ref="I45:L45"/>
    <mergeCell ref="M45:P45"/>
    <mergeCell ref="M44:P44"/>
    <mergeCell ref="M27:P27"/>
    <mergeCell ref="I25:L25"/>
    <mergeCell ref="I46:L46"/>
  </mergeCells>
  <pageMargins left="0" right="0" top="0" bottom="0" header="0" footer="0"/>
  <pageSetup paperSize="313" scale="7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view="pageLayout" topLeftCell="E1" zoomScaleNormal="110" workbookViewId="0">
      <selection activeCell="J7" sqref="J7"/>
    </sheetView>
  </sheetViews>
  <sheetFormatPr defaultColWidth="9.109375" defaultRowHeight="14.4"/>
  <cols>
    <col min="1" max="1" width="16.6640625" style="350" customWidth="1"/>
    <col min="2" max="2" width="7.6640625" style="351" customWidth="1"/>
    <col min="3" max="3" width="8.88671875" style="351" hidden="1" customWidth="1"/>
    <col min="4" max="4" width="9.6640625" style="352" customWidth="1"/>
    <col min="5" max="5" width="16.5546875" style="350" customWidth="1"/>
    <col min="6" max="6" width="7.6640625" style="351" customWidth="1"/>
    <col min="7" max="7" width="7.6640625" style="351" hidden="1" customWidth="1"/>
    <col min="8" max="8" width="9.6640625" style="352" customWidth="1"/>
    <col min="9" max="9" width="16.88671875" style="350" customWidth="1"/>
    <col min="10" max="10" width="7.6640625" style="351" customWidth="1"/>
    <col min="11" max="11" width="8.88671875" style="351" hidden="1" customWidth="1"/>
    <col min="12" max="12" width="9.6640625" style="352" customWidth="1"/>
    <col min="13" max="13" width="17.6640625" style="353" customWidth="1"/>
    <col min="14" max="14" width="6" style="353" customWidth="1"/>
    <col min="15" max="15" width="9" style="353" hidden="1" customWidth="1"/>
    <col min="16" max="16" width="10.6640625" style="353" customWidth="1"/>
    <col min="17" max="16384" width="9.109375" style="6"/>
  </cols>
  <sheetData>
    <row r="1" spans="1:16" ht="17.100000000000001" customHeight="1">
      <c r="A1" s="833" t="s">
        <v>0</v>
      </c>
      <c r="B1" s="1936"/>
      <c r="C1" s="1936"/>
      <c r="D1" s="1936"/>
      <c r="E1" s="1936"/>
      <c r="F1" s="1936"/>
      <c r="G1" s="1936"/>
      <c r="H1" s="1936"/>
      <c r="I1" s="835" t="s">
        <v>1</v>
      </c>
      <c r="J1" s="1901"/>
      <c r="K1" s="1901"/>
      <c r="L1" s="1937"/>
      <c r="M1" s="1938">
        <f>'[1]Front Cover'!O11</f>
        <v>2701</v>
      </c>
      <c r="N1" s="1939"/>
      <c r="O1" s="1939"/>
      <c r="P1" s="1940"/>
    </row>
    <row r="2" spans="1:16" ht="17.100000000000001" customHeight="1" thickBot="1">
      <c r="A2" s="834" t="s">
        <v>2</v>
      </c>
      <c r="B2" s="1509"/>
      <c r="C2" s="1509"/>
      <c r="D2" s="1509"/>
      <c r="E2" s="1509"/>
      <c r="F2" s="1509"/>
      <c r="G2" s="1509"/>
      <c r="H2" s="1509"/>
      <c r="I2" s="836" t="s">
        <v>3</v>
      </c>
      <c r="J2" s="1902"/>
      <c r="K2" s="1902"/>
      <c r="L2" s="1944"/>
      <c r="M2" s="1941"/>
      <c r="N2" s="1942"/>
      <c r="O2" s="1942"/>
      <c r="P2" s="1943"/>
    </row>
    <row r="3" spans="1:16" ht="5.25" customHeight="1" thickBot="1">
      <c r="A3" s="1513"/>
      <c r="B3" s="1945"/>
      <c r="C3" s="1945"/>
      <c r="D3" s="1945"/>
      <c r="E3" s="1945"/>
      <c r="F3" s="1945"/>
      <c r="G3" s="1945"/>
      <c r="H3" s="1945"/>
      <c r="I3" s="1945"/>
      <c r="J3" s="1945"/>
      <c r="K3" s="1945"/>
      <c r="L3" s="1945"/>
      <c r="M3" s="1945"/>
      <c r="N3" s="1945"/>
      <c r="O3" s="1945"/>
      <c r="P3" s="1946"/>
    </row>
    <row r="4" spans="1:16" s="10" customFormat="1" ht="15.9" customHeight="1" thickBot="1">
      <c r="A4" s="15" t="s">
        <v>4</v>
      </c>
      <c r="B4" s="788" t="s">
        <v>5</v>
      </c>
      <c r="C4" s="900"/>
      <c r="D4" s="864" t="s">
        <v>6</v>
      </c>
      <c r="E4" s="21" t="s">
        <v>4</v>
      </c>
      <c r="F4" s="131" t="s">
        <v>5</v>
      </c>
      <c r="G4" s="571"/>
      <c r="H4" s="134" t="s">
        <v>6</v>
      </c>
      <c r="I4" s="784" t="s">
        <v>4</v>
      </c>
      <c r="J4" s="788" t="s">
        <v>5</v>
      </c>
      <c r="K4" s="900"/>
      <c r="L4" s="864" t="s">
        <v>6</v>
      </c>
      <c r="M4" s="21" t="s">
        <v>4</v>
      </c>
      <c r="N4" s="131" t="s">
        <v>5</v>
      </c>
      <c r="O4" s="571"/>
      <c r="P4" s="134" t="s">
        <v>6</v>
      </c>
    </row>
    <row r="5" spans="1:16" s="10" customFormat="1" ht="15.9" customHeight="1">
      <c r="A5" s="1949" t="s">
        <v>512</v>
      </c>
      <c r="B5" s="1950"/>
      <c r="C5" s="1950"/>
      <c r="D5" s="1950"/>
      <c r="E5" s="1950"/>
      <c r="F5" s="1950"/>
      <c r="G5" s="1950"/>
      <c r="H5" s="1951"/>
      <c r="I5" s="1918" t="s">
        <v>567</v>
      </c>
      <c r="J5" s="1956"/>
      <c r="K5" s="1956"/>
      <c r="L5" s="1957"/>
      <c r="M5" s="1952" t="s">
        <v>514</v>
      </c>
      <c r="N5" s="1953"/>
      <c r="O5" s="1954"/>
      <c r="P5" s="1955"/>
    </row>
    <row r="6" spans="1:16" s="10" customFormat="1" ht="15.9" customHeight="1" thickBot="1">
      <c r="A6" s="1958" t="s">
        <v>515</v>
      </c>
      <c r="B6" s="1959"/>
      <c r="C6" s="1959"/>
      <c r="D6" s="1959"/>
      <c r="E6" s="1959"/>
      <c r="F6" s="1959"/>
      <c r="G6" s="1960"/>
      <c r="H6" s="1961"/>
      <c r="I6" s="769" t="s">
        <v>559</v>
      </c>
      <c r="J6" s="769"/>
      <c r="K6" s="814"/>
      <c r="L6" s="770"/>
      <c r="M6" s="1962" t="s">
        <v>109</v>
      </c>
      <c r="N6" s="1565"/>
      <c r="O6" s="1566"/>
      <c r="P6" s="1567"/>
    </row>
    <row r="7" spans="1:16" ht="15.75" customHeight="1" thickBot="1">
      <c r="A7" s="1484" t="s">
        <v>518</v>
      </c>
      <c r="B7" s="1764"/>
      <c r="C7" s="1764"/>
      <c r="D7" s="1765"/>
      <c r="E7" s="1513" t="s">
        <v>519</v>
      </c>
      <c r="F7" s="1924"/>
      <c r="G7" s="1924"/>
      <c r="H7" s="1924"/>
      <c r="I7" s="871" t="s">
        <v>569</v>
      </c>
      <c r="J7" s="626"/>
      <c r="K7" s="911">
        <f>J7*L7</f>
        <v>0</v>
      </c>
      <c r="L7" s="624">
        <v>73.040000000000006</v>
      </c>
      <c r="M7" s="413" t="s">
        <v>516</v>
      </c>
      <c r="N7" s="628"/>
      <c r="O7" s="914">
        <f>N7*P7</f>
        <v>0</v>
      </c>
      <c r="P7" s="45">
        <v>63.53</v>
      </c>
    </row>
    <row r="8" spans="1:16" ht="15.9" customHeight="1" thickBot="1">
      <c r="A8" s="1210">
        <v>97</v>
      </c>
      <c r="B8" s="1211"/>
      <c r="C8" s="1212" t="e">
        <f>B8*D8</f>
        <v>#VALUE!</v>
      </c>
      <c r="D8" s="1963" t="s">
        <v>1177</v>
      </c>
      <c r="E8" s="1218">
        <v>1109</v>
      </c>
      <c r="F8" s="1211"/>
      <c r="G8" s="1212" t="e">
        <f>F8*H8</f>
        <v>#VALUE!</v>
      </c>
      <c r="H8" s="1963" t="s">
        <v>1177</v>
      </c>
      <c r="I8" s="872" t="s">
        <v>572</v>
      </c>
      <c r="J8" s="307"/>
      <c r="K8" s="911">
        <f t="shared" ref="K8:K10" si="0">J8*L8</f>
        <v>0</v>
      </c>
      <c r="L8" s="306">
        <v>73.040000000000006</v>
      </c>
      <c r="M8" s="786" t="s">
        <v>520</v>
      </c>
      <c r="N8" s="110"/>
      <c r="O8" s="914">
        <f t="shared" ref="O8:O11" si="1">N8*P8</f>
        <v>0</v>
      </c>
      <c r="P8" s="20">
        <v>43.07</v>
      </c>
    </row>
    <row r="9" spans="1:16" ht="15.9" customHeight="1" thickBot="1">
      <c r="A9" s="1213">
        <v>98</v>
      </c>
      <c r="B9" s="1214"/>
      <c r="C9" s="1212">
        <f t="shared" ref="C9:C19" si="2">B9*D9</f>
        <v>0</v>
      </c>
      <c r="D9" s="1964"/>
      <c r="E9" s="1219">
        <v>1110</v>
      </c>
      <c r="F9" s="1214"/>
      <c r="G9" s="1212">
        <f t="shared" ref="G9:G19" si="3">F9*H9</f>
        <v>0</v>
      </c>
      <c r="H9" s="1964"/>
      <c r="I9" s="872" t="s">
        <v>570</v>
      </c>
      <c r="J9" s="307"/>
      <c r="K9" s="911">
        <f t="shared" si="0"/>
        <v>0</v>
      </c>
      <c r="L9" s="306">
        <v>73.040000000000006</v>
      </c>
      <c r="M9" s="786" t="s">
        <v>521</v>
      </c>
      <c r="N9" s="48"/>
      <c r="O9" s="914">
        <f t="shared" si="1"/>
        <v>0</v>
      </c>
      <c r="P9" s="20">
        <v>43.07</v>
      </c>
    </row>
    <row r="10" spans="1:16" ht="15.9" customHeight="1" thickBot="1">
      <c r="A10" s="1213">
        <v>99</v>
      </c>
      <c r="B10" s="1214"/>
      <c r="C10" s="1212">
        <f t="shared" si="2"/>
        <v>0</v>
      </c>
      <c r="D10" s="1964"/>
      <c r="E10" s="1219">
        <v>1111</v>
      </c>
      <c r="F10" s="1214"/>
      <c r="G10" s="1212">
        <f t="shared" si="3"/>
        <v>0</v>
      </c>
      <c r="H10" s="1964"/>
      <c r="I10" s="873" t="s">
        <v>573</v>
      </c>
      <c r="J10" s="338"/>
      <c r="K10" s="911">
        <f t="shared" si="0"/>
        <v>0</v>
      </c>
      <c r="L10" s="339">
        <v>73.040000000000006</v>
      </c>
      <c r="M10" s="786" t="s">
        <v>522</v>
      </c>
      <c r="N10" s="48"/>
      <c r="O10" s="914">
        <f t="shared" si="1"/>
        <v>0</v>
      </c>
      <c r="P10" s="20">
        <v>43.07</v>
      </c>
    </row>
    <row r="11" spans="1:16" ht="15.9" customHeight="1" thickBot="1">
      <c r="A11" s="1213">
        <v>100</v>
      </c>
      <c r="B11" s="1214"/>
      <c r="C11" s="1212">
        <f t="shared" si="2"/>
        <v>0</v>
      </c>
      <c r="D11" s="1964"/>
      <c r="E11" s="1219">
        <v>1112</v>
      </c>
      <c r="F11" s="1214"/>
      <c r="G11" s="1212">
        <f t="shared" si="3"/>
        <v>0</v>
      </c>
      <c r="H11" s="1964"/>
      <c r="I11" s="11" t="s">
        <v>10</v>
      </c>
      <c r="J11" s="309">
        <f>J7+J8+J9+J10</f>
        <v>0</v>
      </c>
      <c r="K11" s="309">
        <f>K7+K8+K9+K10</f>
        <v>0</v>
      </c>
      <c r="L11" s="906">
        <f>K11</f>
        <v>0</v>
      </c>
      <c r="M11" s="308" t="s">
        <v>523</v>
      </c>
      <c r="N11" s="49"/>
      <c r="O11" s="914">
        <f t="shared" si="1"/>
        <v>0</v>
      </c>
      <c r="P11" s="20">
        <v>43.07</v>
      </c>
    </row>
    <row r="12" spans="1:16" ht="15.9" customHeight="1" thickBot="1">
      <c r="A12" s="1213">
        <v>101</v>
      </c>
      <c r="B12" s="1214"/>
      <c r="C12" s="1212">
        <f t="shared" si="2"/>
        <v>0</v>
      </c>
      <c r="D12" s="1964"/>
      <c r="E12" s="1219">
        <v>1113</v>
      </c>
      <c r="F12" s="1214"/>
      <c r="G12" s="1212">
        <f t="shared" si="3"/>
        <v>0</v>
      </c>
      <c r="H12" s="1964"/>
      <c r="I12" s="1895" t="s">
        <v>513</v>
      </c>
      <c r="J12" s="1896"/>
      <c r="K12" s="1896"/>
      <c r="L12" s="1897"/>
      <c r="M12" s="11" t="s">
        <v>10</v>
      </c>
      <c r="N12" s="309">
        <f>SUM(N7:N11)</f>
        <v>0</v>
      </c>
      <c r="O12" s="309">
        <f>SUM(O7:O11)</f>
        <v>0</v>
      </c>
      <c r="P12" s="904">
        <f>O12</f>
        <v>0</v>
      </c>
    </row>
    <row r="13" spans="1:16" ht="15.9" customHeight="1" thickBot="1">
      <c r="A13" s="1213">
        <v>102</v>
      </c>
      <c r="B13" s="1214"/>
      <c r="C13" s="1212">
        <f t="shared" si="2"/>
        <v>0</v>
      </c>
      <c r="D13" s="1964"/>
      <c r="E13" s="1219">
        <v>1114</v>
      </c>
      <c r="F13" s="1214"/>
      <c r="G13" s="1212">
        <f t="shared" si="3"/>
        <v>0</v>
      </c>
      <c r="H13" s="1964"/>
      <c r="I13" s="44">
        <v>1</v>
      </c>
      <c r="J13" s="41"/>
      <c r="K13" s="672">
        <f>J13*L13</f>
        <v>0</v>
      </c>
      <c r="L13" s="45">
        <v>45.6</v>
      </c>
      <c r="M13" s="1712" t="s">
        <v>524</v>
      </c>
      <c r="N13" s="1713"/>
      <c r="O13" s="1713"/>
      <c r="P13" s="1714"/>
    </row>
    <row r="14" spans="1:16" ht="15.9" customHeight="1">
      <c r="A14" s="1213">
        <v>103</v>
      </c>
      <c r="B14" s="1214"/>
      <c r="C14" s="1212">
        <f t="shared" si="2"/>
        <v>0</v>
      </c>
      <c r="D14" s="1964"/>
      <c r="E14" s="1219">
        <v>1115</v>
      </c>
      <c r="F14" s="1214"/>
      <c r="G14" s="1212">
        <f t="shared" si="3"/>
        <v>0</v>
      </c>
      <c r="H14" s="1964"/>
      <c r="I14" s="26">
        <v>2</v>
      </c>
      <c r="J14" s="48"/>
      <c r="K14" s="672">
        <f t="shared" ref="K14:K24" si="4">J14*L14</f>
        <v>0</v>
      </c>
      <c r="L14" s="20">
        <v>45.6</v>
      </c>
      <c r="M14" s="604" t="s">
        <v>525</v>
      </c>
      <c r="N14" s="41"/>
      <c r="O14" s="914">
        <f>N14*P14</f>
        <v>0</v>
      </c>
      <c r="P14" s="45">
        <v>10.29</v>
      </c>
    </row>
    <row r="15" spans="1:16" ht="15.9" customHeight="1">
      <c r="A15" s="1213">
        <v>104</v>
      </c>
      <c r="B15" s="1214"/>
      <c r="C15" s="1212">
        <f t="shared" si="2"/>
        <v>0</v>
      </c>
      <c r="D15" s="1964"/>
      <c r="E15" s="1219">
        <v>1116</v>
      </c>
      <c r="F15" s="1214"/>
      <c r="G15" s="1212">
        <f t="shared" si="3"/>
        <v>0</v>
      </c>
      <c r="H15" s="1964"/>
      <c r="I15" s="174">
        <v>3</v>
      </c>
      <c r="J15" s="49"/>
      <c r="K15" s="672">
        <f t="shared" si="4"/>
        <v>0</v>
      </c>
      <c r="L15" s="20">
        <v>45.6</v>
      </c>
      <c r="M15" s="311" t="s">
        <v>526</v>
      </c>
      <c r="N15" s="48"/>
      <c r="O15" s="914">
        <f t="shared" ref="O15:O16" si="5">N15*P15</f>
        <v>0</v>
      </c>
      <c r="P15" s="59">
        <v>21.78</v>
      </c>
    </row>
    <row r="16" spans="1:16" ht="15.9" customHeight="1" thickBot="1">
      <c r="A16" s="1213">
        <v>105</v>
      </c>
      <c r="B16" s="1214"/>
      <c r="C16" s="1212">
        <f t="shared" si="2"/>
        <v>0</v>
      </c>
      <c r="D16" s="1964"/>
      <c r="E16" s="1219">
        <v>1117</v>
      </c>
      <c r="F16" s="1214"/>
      <c r="G16" s="1212">
        <f t="shared" si="3"/>
        <v>0</v>
      </c>
      <c r="H16" s="1964"/>
      <c r="I16" s="866">
        <v>4</v>
      </c>
      <c r="J16" s="307"/>
      <c r="K16" s="672">
        <f t="shared" si="4"/>
        <v>0</v>
      </c>
      <c r="L16" s="20">
        <v>45.6</v>
      </c>
      <c r="M16" s="311" t="s">
        <v>527</v>
      </c>
      <c r="N16" s="312"/>
      <c r="O16" s="914">
        <f t="shared" si="5"/>
        <v>0</v>
      </c>
      <c r="P16" s="59">
        <v>21.78</v>
      </c>
    </row>
    <row r="17" spans="1:16" ht="15.9" customHeight="1" thickBot="1">
      <c r="A17" s="1213">
        <v>106</v>
      </c>
      <c r="B17" s="1215"/>
      <c r="C17" s="1212">
        <f t="shared" si="2"/>
        <v>0</v>
      </c>
      <c r="D17" s="1964"/>
      <c r="E17" s="1219">
        <v>1118</v>
      </c>
      <c r="F17" s="1215"/>
      <c r="G17" s="1212">
        <f t="shared" si="3"/>
        <v>0</v>
      </c>
      <c r="H17" s="1964"/>
      <c r="I17" s="866">
        <v>5</v>
      </c>
      <c r="J17" s="307"/>
      <c r="K17" s="672">
        <f t="shared" si="4"/>
        <v>0</v>
      </c>
      <c r="L17" s="20">
        <v>45.6</v>
      </c>
      <c r="M17" s="11" t="s">
        <v>10</v>
      </c>
      <c r="N17" s="309">
        <f>SUM(N14:N16)</f>
        <v>0</v>
      </c>
      <c r="O17" s="309">
        <f>SUM(O14:O16)</f>
        <v>0</v>
      </c>
      <c r="P17" s="904">
        <f>O17</f>
        <v>0</v>
      </c>
    </row>
    <row r="18" spans="1:16" ht="15.9" customHeight="1">
      <c r="A18" s="1213">
        <v>107</v>
      </c>
      <c r="B18" s="1214"/>
      <c r="C18" s="1212">
        <f t="shared" si="2"/>
        <v>0</v>
      </c>
      <c r="D18" s="1964"/>
      <c r="E18" s="1219">
        <v>1119</v>
      </c>
      <c r="F18" s="1214"/>
      <c r="G18" s="1212">
        <f t="shared" si="3"/>
        <v>0</v>
      </c>
      <c r="H18" s="1964"/>
      <c r="I18" s="866">
        <v>6</v>
      </c>
      <c r="J18" s="307"/>
      <c r="K18" s="672">
        <f t="shared" si="4"/>
        <v>0</v>
      </c>
      <c r="L18" s="20">
        <v>45.6</v>
      </c>
      <c r="M18" s="1925" t="s">
        <v>528</v>
      </c>
      <c r="N18" s="1926"/>
      <c r="O18" s="1926"/>
      <c r="P18" s="1927"/>
    </row>
    <row r="19" spans="1:16" ht="15.9" customHeight="1" thickBot="1">
      <c r="A19" s="1216">
        <v>108</v>
      </c>
      <c r="B19" s="1217"/>
      <c r="C19" s="1212">
        <f t="shared" si="2"/>
        <v>0</v>
      </c>
      <c r="D19" s="1965"/>
      <c r="E19" s="1220">
        <v>1120</v>
      </c>
      <c r="F19" s="1217"/>
      <c r="G19" s="1212">
        <f t="shared" si="3"/>
        <v>0</v>
      </c>
      <c r="H19" s="1965"/>
      <c r="I19" s="866">
        <v>7</v>
      </c>
      <c r="J19" s="307"/>
      <c r="K19" s="672">
        <f t="shared" si="4"/>
        <v>0</v>
      </c>
      <c r="L19" s="20">
        <v>45.6</v>
      </c>
      <c r="M19" s="1906" t="s">
        <v>530</v>
      </c>
      <c r="N19" s="1907"/>
      <c r="O19" s="1907"/>
      <c r="P19" s="1908"/>
    </row>
    <row r="20" spans="1:16" ht="15.9" customHeight="1" thickBot="1">
      <c r="A20" s="1221" t="s">
        <v>10</v>
      </c>
      <c r="B20" s="1222">
        <f>SUM(B8:B19)</f>
        <v>0</v>
      </c>
      <c r="C20" s="1235" t="e">
        <f>SUM(C8:C19)</f>
        <v>#VALUE!</v>
      </c>
      <c r="D20" s="1236"/>
      <c r="E20" s="1221" t="s">
        <v>10</v>
      </c>
      <c r="F20" s="1222">
        <f>SUM(F8:F19)</f>
        <v>0</v>
      </c>
      <c r="G20" s="1222"/>
      <c r="H20" s="1223"/>
      <c r="I20" s="866">
        <v>8</v>
      </c>
      <c r="J20" s="307"/>
      <c r="K20" s="672">
        <f t="shared" si="4"/>
        <v>0</v>
      </c>
      <c r="L20" s="20">
        <v>45.6</v>
      </c>
      <c r="M20" s="984" t="s">
        <v>532</v>
      </c>
      <c r="N20" s="916"/>
      <c r="O20" s="917">
        <f>N20*P20</f>
        <v>0</v>
      </c>
      <c r="P20" s="918">
        <v>43.12</v>
      </c>
    </row>
    <row r="21" spans="1:16" ht="15.9" customHeight="1" thickBot="1">
      <c r="A21" s="1484" t="s">
        <v>534</v>
      </c>
      <c r="B21" s="1947"/>
      <c r="C21" s="1947"/>
      <c r="D21" s="1948"/>
      <c r="E21" s="1513" t="s">
        <v>535</v>
      </c>
      <c r="F21" s="1947"/>
      <c r="G21" s="1947"/>
      <c r="H21" s="1948"/>
      <c r="I21" s="866">
        <v>9</v>
      </c>
      <c r="J21" s="307"/>
      <c r="K21" s="672">
        <f t="shared" si="4"/>
        <v>0</v>
      </c>
      <c r="L21" s="20">
        <v>45.6</v>
      </c>
      <c r="M21" s="868">
        <v>97</v>
      </c>
      <c r="N21" s="315"/>
      <c r="O21" s="914">
        <f t="shared" ref="O21:O32" si="6">N21*P21</f>
        <v>0</v>
      </c>
      <c r="P21" s="316">
        <v>26.51</v>
      </c>
    </row>
    <row r="22" spans="1:16" ht="15.9" customHeight="1">
      <c r="A22" s="1237">
        <v>1109</v>
      </c>
      <c r="B22" s="1211"/>
      <c r="C22" s="1212" t="e">
        <f t="shared" ref="C22:C33" si="7">B22*D22</f>
        <v>#VALUE!</v>
      </c>
      <c r="D22" s="1963" t="s">
        <v>1177</v>
      </c>
      <c r="E22" s="1224">
        <v>1121</v>
      </c>
      <c r="F22" s="1211"/>
      <c r="G22" s="1212" t="e">
        <f t="shared" ref="G22:G33" si="8">F22*H22</f>
        <v>#VALUE!</v>
      </c>
      <c r="H22" s="1963" t="s">
        <v>1177</v>
      </c>
      <c r="I22" s="866">
        <v>10</v>
      </c>
      <c r="J22" s="307"/>
      <c r="K22" s="672">
        <f t="shared" si="4"/>
        <v>0</v>
      </c>
      <c r="L22" s="20">
        <v>45.6</v>
      </c>
      <c r="M22" s="869">
        <v>98</v>
      </c>
      <c r="N22" s="307"/>
      <c r="O22" s="914">
        <f t="shared" si="6"/>
        <v>0</v>
      </c>
      <c r="P22" s="316">
        <v>26.51</v>
      </c>
    </row>
    <row r="23" spans="1:16" ht="15.9" customHeight="1">
      <c r="A23" s="1238">
        <v>1110</v>
      </c>
      <c r="B23" s="1214"/>
      <c r="C23" s="1212">
        <f t="shared" si="7"/>
        <v>0</v>
      </c>
      <c r="D23" s="1964"/>
      <c r="E23" s="1225">
        <v>1122</v>
      </c>
      <c r="F23" s="1214"/>
      <c r="G23" s="1212">
        <f t="shared" si="8"/>
        <v>0</v>
      </c>
      <c r="H23" s="1964"/>
      <c r="I23" s="866">
        <v>11</v>
      </c>
      <c r="J23" s="307"/>
      <c r="K23" s="672">
        <f t="shared" si="4"/>
        <v>0</v>
      </c>
      <c r="L23" s="20">
        <v>45.6</v>
      </c>
      <c r="M23" s="869">
        <v>99</v>
      </c>
      <c r="N23" s="307"/>
      <c r="O23" s="914">
        <f t="shared" si="6"/>
        <v>0</v>
      </c>
      <c r="P23" s="316">
        <v>26.51</v>
      </c>
    </row>
    <row r="24" spans="1:16" ht="15.9" customHeight="1" thickBot="1">
      <c r="A24" s="1238">
        <v>1111</v>
      </c>
      <c r="B24" s="1214"/>
      <c r="C24" s="1212">
        <f t="shared" si="7"/>
        <v>0</v>
      </c>
      <c r="D24" s="1964"/>
      <c r="E24" s="1225">
        <v>1123</v>
      </c>
      <c r="F24" s="1214"/>
      <c r="G24" s="1212">
        <f t="shared" si="8"/>
        <v>0</v>
      </c>
      <c r="H24" s="1964"/>
      <c r="I24" s="867">
        <v>12</v>
      </c>
      <c r="J24" s="313"/>
      <c r="K24" s="672">
        <f t="shared" si="4"/>
        <v>0</v>
      </c>
      <c r="L24" s="20">
        <v>45.6</v>
      </c>
      <c r="M24" s="869">
        <v>100</v>
      </c>
      <c r="N24" s="307"/>
      <c r="O24" s="914">
        <f t="shared" si="6"/>
        <v>0</v>
      </c>
      <c r="P24" s="316">
        <v>26.51</v>
      </c>
    </row>
    <row r="25" spans="1:16" ht="15.9" customHeight="1" thickBot="1">
      <c r="A25" s="1238">
        <v>1112</v>
      </c>
      <c r="B25" s="1214"/>
      <c r="C25" s="1212">
        <f t="shared" si="7"/>
        <v>0</v>
      </c>
      <c r="D25" s="1964"/>
      <c r="E25" s="1225">
        <v>1124</v>
      </c>
      <c r="F25" s="1214"/>
      <c r="G25" s="1212">
        <f t="shared" si="8"/>
        <v>0</v>
      </c>
      <c r="H25" s="1964"/>
      <c r="I25" s="11" t="s">
        <v>10</v>
      </c>
      <c r="J25" s="309">
        <f>SUM(J13:J24)</f>
        <v>0</v>
      </c>
      <c r="K25" s="309">
        <f>SUM(K13:K24)</f>
        <v>0</v>
      </c>
      <c r="L25" s="904">
        <f>K25</f>
        <v>0</v>
      </c>
      <c r="M25" s="869">
        <v>101</v>
      </c>
      <c r="N25" s="307"/>
      <c r="O25" s="914">
        <f t="shared" si="6"/>
        <v>0</v>
      </c>
      <c r="P25" s="316">
        <v>26.51</v>
      </c>
    </row>
    <row r="26" spans="1:16" ht="15.9" customHeight="1">
      <c r="A26" s="1238">
        <v>1113</v>
      </c>
      <c r="B26" s="1214"/>
      <c r="C26" s="1212">
        <f t="shared" si="7"/>
        <v>0</v>
      </c>
      <c r="D26" s="1964"/>
      <c r="E26" s="1225">
        <v>1125</v>
      </c>
      <c r="F26" s="1214"/>
      <c r="G26" s="1212">
        <f t="shared" si="8"/>
        <v>0</v>
      </c>
      <c r="H26" s="1964"/>
      <c r="I26" s="1928" t="s">
        <v>529</v>
      </c>
      <c r="J26" s="1929"/>
      <c r="K26" s="1930"/>
      <c r="L26" s="1931"/>
      <c r="M26" s="869">
        <v>102</v>
      </c>
      <c r="N26" s="307"/>
      <c r="O26" s="914">
        <f t="shared" si="6"/>
        <v>0</v>
      </c>
      <c r="P26" s="316">
        <v>26.51</v>
      </c>
    </row>
    <row r="27" spans="1:16" ht="15.9" customHeight="1">
      <c r="A27" s="1238">
        <v>1114</v>
      </c>
      <c r="B27" s="1214"/>
      <c r="C27" s="1212">
        <f t="shared" si="7"/>
        <v>0</v>
      </c>
      <c r="D27" s="1964"/>
      <c r="E27" s="1225">
        <v>1126</v>
      </c>
      <c r="F27" s="1214"/>
      <c r="G27" s="1212">
        <f t="shared" si="8"/>
        <v>0</v>
      </c>
      <c r="H27" s="1964"/>
      <c r="I27" s="1932" t="s">
        <v>531</v>
      </c>
      <c r="J27" s="1933"/>
      <c r="K27" s="1934"/>
      <c r="L27" s="1935"/>
      <c r="M27" s="869">
        <v>103</v>
      </c>
      <c r="N27" s="307"/>
      <c r="O27" s="914">
        <f t="shared" si="6"/>
        <v>0</v>
      </c>
      <c r="P27" s="316">
        <v>26.51</v>
      </c>
    </row>
    <row r="28" spans="1:16" ht="15.9" customHeight="1" thickBot="1">
      <c r="A28" s="1238">
        <v>1115</v>
      </c>
      <c r="B28" s="1214"/>
      <c r="C28" s="1212">
        <f t="shared" si="7"/>
        <v>0</v>
      </c>
      <c r="D28" s="1964"/>
      <c r="E28" s="1225">
        <v>1127</v>
      </c>
      <c r="F28" s="1214"/>
      <c r="G28" s="1212">
        <f t="shared" si="8"/>
        <v>0</v>
      </c>
      <c r="H28" s="1964"/>
      <c r="I28" s="1530" t="s">
        <v>533</v>
      </c>
      <c r="J28" s="1531"/>
      <c r="K28" s="1532"/>
      <c r="L28" s="1533"/>
      <c r="M28" s="869">
        <v>104</v>
      </c>
      <c r="N28" s="307"/>
      <c r="O28" s="914">
        <f t="shared" si="6"/>
        <v>0</v>
      </c>
      <c r="P28" s="316">
        <v>26.51</v>
      </c>
    </row>
    <row r="29" spans="1:16" ht="15.9" customHeight="1">
      <c r="A29" s="1238">
        <v>1116</v>
      </c>
      <c r="B29" s="1214"/>
      <c r="C29" s="1212">
        <f t="shared" si="7"/>
        <v>0</v>
      </c>
      <c r="D29" s="1964"/>
      <c r="E29" s="1225">
        <v>1128</v>
      </c>
      <c r="F29" s="1214"/>
      <c r="G29" s="1212">
        <f t="shared" si="8"/>
        <v>0</v>
      </c>
      <c r="H29" s="1964"/>
      <c r="I29" s="44">
        <v>1</v>
      </c>
      <c r="J29" s="41"/>
      <c r="K29" s="672">
        <f>J29*L29</f>
        <v>0</v>
      </c>
      <c r="L29" s="45">
        <v>46.59</v>
      </c>
      <c r="M29" s="869">
        <v>105</v>
      </c>
      <c r="N29" s="307"/>
      <c r="O29" s="914">
        <f t="shared" si="6"/>
        <v>0</v>
      </c>
      <c r="P29" s="316">
        <v>26.51</v>
      </c>
    </row>
    <row r="30" spans="1:16" ht="15.9" customHeight="1">
      <c r="A30" s="1238">
        <v>1117</v>
      </c>
      <c r="B30" s="1214"/>
      <c r="C30" s="1212">
        <f t="shared" si="7"/>
        <v>0</v>
      </c>
      <c r="D30" s="1964"/>
      <c r="E30" s="1225">
        <v>1129</v>
      </c>
      <c r="F30" s="1214"/>
      <c r="G30" s="1212">
        <f t="shared" si="8"/>
        <v>0</v>
      </c>
      <c r="H30" s="1964"/>
      <c r="I30" s="26">
        <v>2</v>
      </c>
      <c r="J30" s="48"/>
      <c r="K30" s="672">
        <f t="shared" ref="K30:K38" si="9">J30*L30</f>
        <v>0</v>
      </c>
      <c r="L30" s="20">
        <v>46.59</v>
      </c>
      <c r="M30" s="869">
        <v>106</v>
      </c>
      <c r="N30" s="307"/>
      <c r="O30" s="914">
        <f t="shared" si="6"/>
        <v>0</v>
      </c>
      <c r="P30" s="316">
        <v>26.51</v>
      </c>
    </row>
    <row r="31" spans="1:16" ht="15.9" customHeight="1">
      <c r="A31" s="1238">
        <v>1118</v>
      </c>
      <c r="B31" s="1215"/>
      <c r="C31" s="1212">
        <f t="shared" si="7"/>
        <v>0</v>
      </c>
      <c r="D31" s="1964"/>
      <c r="E31" s="1225">
        <v>1130</v>
      </c>
      <c r="F31" s="1215"/>
      <c r="G31" s="1212">
        <f t="shared" si="8"/>
        <v>0</v>
      </c>
      <c r="H31" s="1964"/>
      <c r="I31" s="26">
        <v>3</v>
      </c>
      <c r="J31" s="48"/>
      <c r="K31" s="672">
        <f t="shared" si="9"/>
        <v>0</v>
      </c>
      <c r="L31" s="20">
        <v>46.59</v>
      </c>
      <c r="M31" s="869">
        <v>107</v>
      </c>
      <c r="N31" s="307"/>
      <c r="O31" s="914">
        <f t="shared" si="6"/>
        <v>0</v>
      </c>
      <c r="P31" s="316">
        <v>26.51</v>
      </c>
    </row>
    <row r="32" spans="1:16" ht="15.9" customHeight="1" thickBot="1">
      <c r="A32" s="1238">
        <v>1119</v>
      </c>
      <c r="B32" s="1214"/>
      <c r="C32" s="1212">
        <f t="shared" si="7"/>
        <v>0</v>
      </c>
      <c r="D32" s="1964"/>
      <c r="E32" s="1225">
        <v>1131</v>
      </c>
      <c r="F32" s="1214"/>
      <c r="G32" s="1212">
        <f t="shared" si="8"/>
        <v>0</v>
      </c>
      <c r="H32" s="1964"/>
      <c r="I32" s="26">
        <v>4</v>
      </c>
      <c r="J32" s="48"/>
      <c r="K32" s="672">
        <f t="shared" si="9"/>
        <v>0</v>
      </c>
      <c r="L32" s="20">
        <v>46.59</v>
      </c>
      <c r="M32" s="870">
        <v>108</v>
      </c>
      <c r="N32" s="313"/>
      <c r="O32" s="914">
        <f t="shared" si="6"/>
        <v>0</v>
      </c>
      <c r="P32" s="316">
        <v>26.51</v>
      </c>
    </row>
    <row r="33" spans="1:16" ht="15.9" customHeight="1" thickBot="1">
      <c r="A33" s="1239">
        <v>1120</v>
      </c>
      <c r="B33" s="1217"/>
      <c r="C33" s="1212">
        <f t="shared" si="7"/>
        <v>0</v>
      </c>
      <c r="D33" s="1965"/>
      <c r="E33" s="1226">
        <v>1132</v>
      </c>
      <c r="F33" s="1217"/>
      <c r="G33" s="1212">
        <f t="shared" si="8"/>
        <v>0</v>
      </c>
      <c r="H33" s="1965"/>
      <c r="I33" s="26">
        <v>5</v>
      </c>
      <c r="J33" s="48"/>
      <c r="K33" s="672">
        <f t="shared" si="9"/>
        <v>0</v>
      </c>
      <c r="L33" s="20">
        <v>46.59</v>
      </c>
      <c r="M33" s="11" t="s">
        <v>10</v>
      </c>
      <c r="N33" s="309">
        <f>SUM(N20:N32)</f>
        <v>0</v>
      </c>
      <c r="O33" s="309">
        <f>SUM(O20:O32)</f>
        <v>0</v>
      </c>
      <c r="P33" s="904">
        <f>O33</f>
        <v>0</v>
      </c>
    </row>
    <row r="34" spans="1:16" ht="15.9" customHeight="1" thickBot="1">
      <c r="A34" s="1221" t="s">
        <v>10</v>
      </c>
      <c r="B34" s="1222">
        <f>SUM(B22:B33)</f>
        <v>0</v>
      </c>
      <c r="C34" s="1235" t="e">
        <f>SUM(C22:C33)</f>
        <v>#VALUE!</v>
      </c>
      <c r="D34" s="1236"/>
      <c r="E34" s="1221" t="s">
        <v>10</v>
      </c>
      <c r="F34" s="1227">
        <f>SUM(F22:F33)</f>
        <v>0</v>
      </c>
      <c r="G34" s="1227"/>
      <c r="H34" s="1228"/>
      <c r="I34" s="26">
        <v>6</v>
      </c>
      <c r="J34" s="48"/>
      <c r="K34" s="672">
        <f t="shared" si="9"/>
        <v>0</v>
      </c>
      <c r="L34" s="20">
        <v>46.59</v>
      </c>
      <c r="M34" s="1889" t="s">
        <v>538</v>
      </c>
      <c r="N34" s="1890"/>
      <c r="O34" s="1890"/>
      <c r="P34" s="1891"/>
    </row>
    <row r="35" spans="1:16" ht="15.9" customHeight="1" thickBot="1">
      <c r="A35" s="1484" t="s">
        <v>540</v>
      </c>
      <c r="B35" s="1947"/>
      <c r="C35" s="1947"/>
      <c r="D35" s="1948"/>
      <c r="E35" s="1513" t="s">
        <v>541</v>
      </c>
      <c r="F35" s="1947"/>
      <c r="G35" s="1947"/>
      <c r="H35" s="1948"/>
      <c r="I35" s="26">
        <v>7</v>
      </c>
      <c r="J35" s="48"/>
      <c r="K35" s="672">
        <f t="shared" si="9"/>
        <v>0</v>
      </c>
      <c r="L35" s="20">
        <v>46.59</v>
      </c>
      <c r="M35" s="1609" t="s">
        <v>539</v>
      </c>
      <c r="N35" s="1610"/>
      <c r="O35" s="1610"/>
      <c r="P35" s="1611"/>
    </row>
    <row r="36" spans="1:16" ht="15.9" customHeight="1">
      <c r="A36" s="1237">
        <v>121</v>
      </c>
      <c r="B36" s="1211"/>
      <c r="C36" s="1212" t="e">
        <f t="shared" ref="C36:C47" si="10">B36*D36</f>
        <v>#VALUE!</v>
      </c>
      <c r="D36" s="1963" t="s">
        <v>1177</v>
      </c>
      <c r="E36" s="1229">
        <v>1133</v>
      </c>
      <c r="F36" s="1230"/>
      <c r="G36" s="1212" t="e">
        <f t="shared" ref="G36:G47" si="11">F36*H36</f>
        <v>#VALUE!</v>
      </c>
      <c r="H36" s="1963" t="s">
        <v>1177</v>
      </c>
      <c r="I36" s="865">
        <v>8</v>
      </c>
      <c r="J36" s="315"/>
      <c r="K36" s="672">
        <f t="shared" si="9"/>
        <v>0</v>
      </c>
      <c r="L36" s="20">
        <v>46.59</v>
      </c>
      <c r="M36" s="629" t="s">
        <v>542</v>
      </c>
      <c r="N36" s="628"/>
      <c r="O36" s="914">
        <f t="shared" ref="O36" si="12">N36*P36</f>
        <v>0</v>
      </c>
      <c r="P36" s="45">
        <v>107.8</v>
      </c>
    </row>
    <row r="37" spans="1:16" ht="15.9" customHeight="1">
      <c r="A37" s="1238">
        <v>122</v>
      </c>
      <c r="B37" s="1214"/>
      <c r="C37" s="1212">
        <f t="shared" si="10"/>
        <v>0</v>
      </c>
      <c r="D37" s="1964"/>
      <c r="E37" s="1231">
        <v>1134</v>
      </c>
      <c r="F37" s="1214"/>
      <c r="G37" s="1212">
        <f t="shared" si="11"/>
        <v>0</v>
      </c>
      <c r="H37" s="1964"/>
      <c r="I37" s="866">
        <v>9</v>
      </c>
      <c r="J37" s="307"/>
      <c r="K37" s="672">
        <f t="shared" si="9"/>
        <v>0</v>
      </c>
      <c r="L37" s="20">
        <v>46.59</v>
      </c>
      <c r="M37" s="321" t="s">
        <v>543</v>
      </c>
      <c r="N37" s="322"/>
      <c r="O37" s="912"/>
      <c r="P37" s="196"/>
    </row>
    <row r="38" spans="1:16" ht="15.9" customHeight="1" thickBot="1">
      <c r="A38" s="1238">
        <v>123</v>
      </c>
      <c r="B38" s="1214"/>
      <c r="C38" s="1212">
        <f t="shared" si="10"/>
        <v>0</v>
      </c>
      <c r="D38" s="1964"/>
      <c r="E38" s="1231">
        <v>1135</v>
      </c>
      <c r="F38" s="1214"/>
      <c r="G38" s="1212">
        <f t="shared" si="11"/>
        <v>0</v>
      </c>
      <c r="H38" s="1964"/>
      <c r="I38" s="867">
        <v>10</v>
      </c>
      <c r="J38" s="313"/>
      <c r="K38" s="672">
        <f t="shared" si="9"/>
        <v>0</v>
      </c>
      <c r="L38" s="20">
        <v>46.59</v>
      </c>
      <c r="M38" s="323" t="s">
        <v>544</v>
      </c>
      <c r="N38" s="324"/>
      <c r="O38" s="913"/>
      <c r="P38" s="325"/>
    </row>
    <row r="39" spans="1:16" ht="15.9" customHeight="1" thickBot="1">
      <c r="A39" s="1238">
        <v>124</v>
      </c>
      <c r="B39" s="1214"/>
      <c r="C39" s="1212">
        <f t="shared" si="10"/>
        <v>0</v>
      </c>
      <c r="D39" s="1964"/>
      <c r="E39" s="1231">
        <v>1136</v>
      </c>
      <c r="F39" s="1214"/>
      <c r="G39" s="1212">
        <f t="shared" si="11"/>
        <v>0</v>
      </c>
      <c r="H39" s="1964"/>
      <c r="I39" s="317" t="s">
        <v>536</v>
      </c>
      <c r="J39" s="309">
        <f>SUM(J29:J38)</f>
        <v>0</v>
      </c>
      <c r="K39" s="309">
        <f>SUM(K29:K38)</f>
        <v>0</v>
      </c>
      <c r="L39" s="904">
        <f>K39</f>
        <v>0</v>
      </c>
      <c r="M39" s="11" t="s">
        <v>10</v>
      </c>
      <c r="N39" s="309">
        <f>N36+N37</f>
        <v>0</v>
      </c>
      <c r="O39" s="309">
        <f>O36+O37</f>
        <v>0</v>
      </c>
      <c r="P39" s="915">
        <f>O39</f>
        <v>0</v>
      </c>
    </row>
    <row r="40" spans="1:16" ht="15.9" customHeight="1" thickBot="1">
      <c r="A40" s="1238">
        <v>125</v>
      </c>
      <c r="B40" s="1214"/>
      <c r="C40" s="1212">
        <f t="shared" si="10"/>
        <v>0</v>
      </c>
      <c r="D40" s="1964"/>
      <c r="E40" s="1231">
        <v>1137</v>
      </c>
      <c r="F40" s="1214"/>
      <c r="G40" s="1212">
        <f t="shared" si="11"/>
        <v>0</v>
      </c>
      <c r="H40" s="1964"/>
      <c r="I40" s="1920" t="s">
        <v>537</v>
      </c>
      <c r="J40" s="1921"/>
      <c r="K40" s="1922"/>
      <c r="L40" s="1923"/>
      <c r="M40" s="1712" t="s">
        <v>545</v>
      </c>
      <c r="N40" s="1713"/>
      <c r="O40" s="1713"/>
      <c r="P40" s="1714"/>
    </row>
    <row r="41" spans="1:16" ht="15.9" customHeight="1">
      <c r="A41" s="1238">
        <v>126</v>
      </c>
      <c r="B41" s="1214"/>
      <c r="C41" s="1212">
        <f t="shared" si="10"/>
        <v>0</v>
      </c>
      <c r="D41" s="1964"/>
      <c r="E41" s="1231">
        <v>1138</v>
      </c>
      <c r="F41" s="1214"/>
      <c r="G41" s="1212">
        <f t="shared" si="11"/>
        <v>0</v>
      </c>
      <c r="H41" s="1964"/>
      <c r="I41" s="618"/>
      <c r="J41" s="619"/>
      <c r="K41" s="907"/>
      <c r="L41" s="620"/>
      <c r="M41" s="630" t="s">
        <v>546</v>
      </c>
      <c r="N41" s="315"/>
      <c r="O41" s="914">
        <f t="shared" ref="O41:O44" si="13">N41*P41</f>
        <v>0</v>
      </c>
      <c r="P41" s="316">
        <v>60.5</v>
      </c>
    </row>
    <row r="42" spans="1:16" ht="15.9" customHeight="1">
      <c r="A42" s="1238">
        <v>127</v>
      </c>
      <c r="B42" s="1214"/>
      <c r="C42" s="1212">
        <f t="shared" si="10"/>
        <v>0</v>
      </c>
      <c r="D42" s="1964"/>
      <c r="E42" s="1231">
        <v>1139</v>
      </c>
      <c r="F42" s="1214"/>
      <c r="G42" s="1212">
        <f t="shared" si="11"/>
        <v>0</v>
      </c>
      <c r="H42" s="1964"/>
      <c r="I42" s="622"/>
      <c r="J42" s="48"/>
      <c r="K42" s="78"/>
      <c r="L42" s="320"/>
      <c r="M42" s="326" t="s">
        <v>547</v>
      </c>
      <c r="N42" s="307"/>
      <c r="O42" s="914">
        <f t="shared" si="13"/>
        <v>0</v>
      </c>
      <c r="P42" s="306">
        <v>96.8</v>
      </c>
    </row>
    <row r="43" spans="1:16" ht="15.9" customHeight="1">
      <c r="A43" s="1238">
        <v>128</v>
      </c>
      <c r="B43" s="1214"/>
      <c r="C43" s="1212">
        <f t="shared" si="10"/>
        <v>0</v>
      </c>
      <c r="D43" s="1964"/>
      <c r="E43" s="1231">
        <v>1140</v>
      </c>
      <c r="F43" s="1214"/>
      <c r="G43" s="1212">
        <f t="shared" si="11"/>
        <v>0</v>
      </c>
      <c r="H43" s="1964"/>
      <c r="I43" s="623"/>
      <c r="J43" s="327"/>
      <c r="K43" s="908"/>
      <c r="L43" s="320"/>
      <c r="M43" s="326" t="s">
        <v>548</v>
      </c>
      <c r="N43" s="307"/>
      <c r="O43" s="914">
        <f t="shared" si="13"/>
        <v>0</v>
      </c>
      <c r="P43" s="306">
        <v>78.650000000000006</v>
      </c>
    </row>
    <row r="44" spans="1:16" ht="15.9" customHeight="1" thickBot="1">
      <c r="A44" s="1238">
        <v>129</v>
      </c>
      <c r="B44" s="1214"/>
      <c r="C44" s="1212">
        <f t="shared" si="10"/>
        <v>0</v>
      </c>
      <c r="D44" s="1964"/>
      <c r="E44" s="1231">
        <v>1141</v>
      </c>
      <c r="F44" s="1214"/>
      <c r="G44" s="1212">
        <f t="shared" si="11"/>
        <v>0</v>
      </c>
      <c r="H44" s="1964"/>
      <c r="I44" s="621"/>
      <c r="J44" s="315"/>
      <c r="K44" s="909"/>
      <c r="L44" s="316"/>
      <c r="M44" s="329" t="s">
        <v>549</v>
      </c>
      <c r="N44" s="313"/>
      <c r="O44" s="914">
        <f t="shared" si="13"/>
        <v>0</v>
      </c>
      <c r="P44" s="314">
        <v>114.95</v>
      </c>
    </row>
    <row r="45" spans="1:16" ht="15.9" customHeight="1" thickBot="1">
      <c r="A45" s="1238">
        <v>130</v>
      </c>
      <c r="B45" s="1215"/>
      <c r="C45" s="1212">
        <f t="shared" si="10"/>
        <v>0</v>
      </c>
      <c r="D45" s="1964"/>
      <c r="E45" s="1231">
        <v>1142</v>
      </c>
      <c r="F45" s="1215"/>
      <c r="G45" s="1212">
        <f t="shared" si="11"/>
        <v>0</v>
      </c>
      <c r="H45" s="1964"/>
      <c r="I45" s="345"/>
      <c r="J45" s="307"/>
      <c r="K45" s="902"/>
      <c r="L45" s="306"/>
      <c r="M45" s="11" t="s">
        <v>10</v>
      </c>
      <c r="N45" s="309">
        <f>SUM(N41:N44)</f>
        <v>0</v>
      </c>
      <c r="O45" s="309">
        <f>SUM(O41:O44)</f>
        <v>0</v>
      </c>
      <c r="P45" s="904">
        <f>O45</f>
        <v>0</v>
      </c>
    </row>
    <row r="46" spans="1:16" ht="15.9" customHeight="1">
      <c r="A46" s="1238">
        <v>131</v>
      </c>
      <c r="B46" s="1214"/>
      <c r="C46" s="1212">
        <f t="shared" si="10"/>
        <v>0</v>
      </c>
      <c r="D46" s="1964"/>
      <c r="E46" s="1231">
        <v>1143</v>
      </c>
      <c r="F46" s="1214"/>
      <c r="G46" s="1212">
        <f t="shared" si="11"/>
        <v>0</v>
      </c>
      <c r="H46" s="1964"/>
      <c r="I46" s="345"/>
      <c r="J46" s="307"/>
      <c r="K46" s="902"/>
      <c r="L46" s="306"/>
      <c r="M46" s="1909" t="s">
        <v>550</v>
      </c>
      <c r="N46" s="1910"/>
      <c r="O46" s="1911"/>
      <c r="P46" s="1912"/>
    </row>
    <row r="47" spans="1:16" ht="15.9" customHeight="1" thickBot="1">
      <c r="A47" s="1239">
        <v>132</v>
      </c>
      <c r="B47" s="1217"/>
      <c r="C47" s="1212">
        <f t="shared" si="10"/>
        <v>0</v>
      </c>
      <c r="D47" s="1965"/>
      <c r="E47" s="1232">
        <v>1144</v>
      </c>
      <c r="F47" s="1233"/>
      <c r="G47" s="1212">
        <f t="shared" si="11"/>
        <v>0</v>
      </c>
      <c r="H47" s="1965"/>
      <c r="I47" s="622"/>
      <c r="J47" s="48"/>
      <c r="K47" s="78"/>
      <c r="L47" s="320"/>
      <c r="M47" s="1913" t="s">
        <v>398</v>
      </c>
      <c r="N47" s="1914"/>
      <c r="O47" s="1915"/>
      <c r="P47" s="1916"/>
    </row>
    <row r="48" spans="1:16" ht="15.9" customHeight="1" thickBot="1">
      <c r="A48" s="1221" t="s">
        <v>10</v>
      </c>
      <c r="B48" s="1227">
        <f>SUM(B36:B47)</f>
        <v>0</v>
      </c>
      <c r="C48" s="1240" t="e">
        <f>SUM(C36:C47)</f>
        <v>#VALUE!</v>
      </c>
      <c r="D48" s="1241"/>
      <c r="E48" s="1221" t="s">
        <v>10</v>
      </c>
      <c r="F48" s="1234">
        <f>SUM(F36:F47)</f>
        <v>0</v>
      </c>
      <c r="G48" s="1234"/>
      <c r="H48" s="893"/>
      <c r="I48" s="623"/>
      <c r="J48" s="327"/>
      <c r="K48" s="908"/>
      <c r="L48" s="320"/>
      <c r="M48" s="631" t="s">
        <v>551</v>
      </c>
      <c r="N48" s="632"/>
      <c r="O48" s="914">
        <f t="shared" ref="O48" si="14">N48*P48</f>
        <v>0</v>
      </c>
      <c r="P48" s="318">
        <v>36.47</v>
      </c>
    </row>
    <row r="49" spans="1:16" ht="15.9" customHeight="1" thickBot="1">
      <c r="A49" s="1484" t="s">
        <v>552</v>
      </c>
      <c r="B49" s="1947"/>
      <c r="C49" s="1947"/>
      <c r="D49" s="1948"/>
      <c r="E49" s="1484" t="s">
        <v>553</v>
      </c>
      <c r="F49" s="1614"/>
      <c r="G49" s="1614"/>
      <c r="H49" s="1615"/>
      <c r="I49" s="622"/>
      <c r="J49" s="48"/>
      <c r="K49" s="78"/>
      <c r="L49" s="320"/>
      <c r="M49" s="11" t="s">
        <v>10</v>
      </c>
      <c r="N49" s="309">
        <f>N48</f>
        <v>0</v>
      </c>
      <c r="O49" s="309">
        <f>O48</f>
        <v>0</v>
      </c>
      <c r="P49" s="904">
        <f>O49</f>
        <v>0</v>
      </c>
    </row>
    <row r="50" spans="1:16" ht="15.9" customHeight="1">
      <c r="A50" s="1237">
        <v>97</v>
      </c>
      <c r="B50" s="1211"/>
      <c r="C50" s="1212" t="e">
        <f t="shared" ref="C50:C61" si="15">B50*D50</f>
        <v>#VALUE!</v>
      </c>
      <c r="D50" s="1963" t="s">
        <v>1177</v>
      </c>
      <c r="E50" s="874">
        <v>1.1000000000000001</v>
      </c>
      <c r="F50" s="626"/>
      <c r="G50" s="903">
        <f t="shared" ref="G50:G62" si="16">F50*H50</f>
        <v>0</v>
      </c>
      <c r="H50" s="624">
        <v>45.6</v>
      </c>
      <c r="I50" s="623"/>
      <c r="J50" s="327"/>
      <c r="K50" s="908"/>
      <c r="L50" s="320"/>
      <c r="M50" s="1917" t="s">
        <v>554</v>
      </c>
      <c r="N50" s="1918"/>
      <c r="O50" s="1918"/>
      <c r="P50" s="1919"/>
    </row>
    <row r="51" spans="1:16" ht="15.9" customHeight="1" thickBot="1">
      <c r="A51" s="1238">
        <v>98</v>
      </c>
      <c r="B51" s="1214"/>
      <c r="C51" s="1212">
        <f t="shared" si="15"/>
        <v>0</v>
      </c>
      <c r="D51" s="1964"/>
      <c r="E51" s="866">
        <v>1.2</v>
      </c>
      <c r="F51" s="307"/>
      <c r="G51" s="903">
        <f t="shared" si="16"/>
        <v>0</v>
      </c>
      <c r="H51" s="306">
        <v>45.6</v>
      </c>
      <c r="I51" s="790"/>
      <c r="J51" s="48"/>
      <c r="K51" s="78"/>
      <c r="L51" s="320"/>
      <c r="M51" s="1906" t="s">
        <v>398</v>
      </c>
      <c r="N51" s="1907"/>
      <c r="O51" s="1907"/>
      <c r="P51" s="1908"/>
    </row>
    <row r="52" spans="1:16" ht="15.9" customHeight="1">
      <c r="A52" s="1238">
        <v>99</v>
      </c>
      <c r="B52" s="1214"/>
      <c r="C52" s="1212">
        <f t="shared" si="15"/>
        <v>0</v>
      </c>
      <c r="D52" s="1964"/>
      <c r="E52" s="866">
        <v>1.3</v>
      </c>
      <c r="F52" s="307"/>
      <c r="G52" s="903">
        <f t="shared" si="16"/>
        <v>0</v>
      </c>
      <c r="H52" s="306">
        <v>45.6</v>
      </c>
      <c r="I52" s="790"/>
      <c r="J52" s="48"/>
      <c r="K52" s="78"/>
      <c r="L52" s="320"/>
      <c r="M52" s="633" t="s">
        <v>555</v>
      </c>
      <c r="N52" s="315"/>
      <c r="O52" s="914">
        <f t="shared" ref="O52:O54" si="17">N52*P52</f>
        <v>0</v>
      </c>
      <c r="P52" s="318">
        <v>16.39</v>
      </c>
    </row>
    <row r="53" spans="1:16" ht="15.9" customHeight="1">
      <c r="A53" s="1238">
        <v>100</v>
      </c>
      <c r="B53" s="1214"/>
      <c r="C53" s="1212">
        <f t="shared" si="15"/>
        <v>0</v>
      </c>
      <c r="D53" s="1964"/>
      <c r="E53" s="866">
        <v>1.4</v>
      </c>
      <c r="F53" s="307"/>
      <c r="G53" s="903">
        <f t="shared" si="16"/>
        <v>0</v>
      </c>
      <c r="H53" s="306">
        <v>45.6</v>
      </c>
      <c r="I53" s="622"/>
      <c r="J53" s="48"/>
      <c r="K53" s="78"/>
      <c r="L53" s="320"/>
      <c r="M53" s="326" t="s">
        <v>556</v>
      </c>
      <c r="N53" s="332"/>
      <c r="O53" s="914">
        <f t="shared" si="17"/>
        <v>0</v>
      </c>
      <c r="P53" s="333">
        <v>16.39</v>
      </c>
    </row>
    <row r="54" spans="1:16" ht="15.9" customHeight="1" thickBot="1">
      <c r="A54" s="1238">
        <v>101</v>
      </c>
      <c r="B54" s="1214"/>
      <c r="C54" s="1212">
        <f t="shared" si="15"/>
        <v>0</v>
      </c>
      <c r="D54" s="1964"/>
      <c r="E54" s="866">
        <v>1.5</v>
      </c>
      <c r="F54" s="307"/>
      <c r="G54" s="903">
        <f t="shared" si="16"/>
        <v>0</v>
      </c>
      <c r="H54" s="306">
        <v>45.6</v>
      </c>
      <c r="I54" s="622"/>
      <c r="J54" s="48"/>
      <c r="K54" s="78"/>
      <c r="L54" s="320"/>
      <c r="M54" s="329" t="s">
        <v>557</v>
      </c>
      <c r="N54" s="313"/>
      <c r="O54" s="914">
        <f t="shared" si="17"/>
        <v>0</v>
      </c>
      <c r="P54" s="334">
        <v>30.25</v>
      </c>
    </row>
    <row r="55" spans="1:16" ht="15.9" customHeight="1" thickBot="1">
      <c r="A55" s="1238">
        <v>102</v>
      </c>
      <c r="B55" s="1214"/>
      <c r="C55" s="1212">
        <f t="shared" si="15"/>
        <v>0</v>
      </c>
      <c r="D55" s="1964"/>
      <c r="E55" s="866">
        <v>1.6</v>
      </c>
      <c r="F55" s="307"/>
      <c r="G55" s="903">
        <f t="shared" si="16"/>
        <v>0</v>
      </c>
      <c r="H55" s="306">
        <v>45.6</v>
      </c>
      <c r="I55" s="622"/>
      <c r="J55" s="48"/>
      <c r="K55" s="78"/>
      <c r="L55" s="320"/>
      <c r="M55" s="11" t="s">
        <v>10</v>
      </c>
      <c r="N55" s="309">
        <f>SUM(N52:N54)</f>
        <v>0</v>
      </c>
      <c r="O55" s="309">
        <f>SUM(O52:O54)</f>
        <v>0</v>
      </c>
      <c r="P55" s="904">
        <f>O55</f>
        <v>0</v>
      </c>
    </row>
    <row r="56" spans="1:16" ht="15.9" customHeight="1">
      <c r="A56" s="1238">
        <v>103</v>
      </c>
      <c r="B56" s="1214"/>
      <c r="C56" s="1212">
        <f t="shared" si="15"/>
        <v>0</v>
      </c>
      <c r="D56" s="1964"/>
      <c r="E56" s="866">
        <v>1.7</v>
      </c>
      <c r="F56" s="307"/>
      <c r="G56" s="903">
        <f t="shared" si="16"/>
        <v>0</v>
      </c>
      <c r="H56" s="306">
        <v>45.6</v>
      </c>
      <c r="I56" s="622"/>
      <c r="J56" s="48"/>
      <c r="K56" s="78"/>
      <c r="L56" s="320"/>
      <c r="M56" s="1909" t="s">
        <v>558</v>
      </c>
      <c r="N56" s="1910"/>
      <c r="O56" s="1911"/>
      <c r="P56" s="1912"/>
    </row>
    <row r="57" spans="1:16" ht="15.9" customHeight="1" thickBot="1">
      <c r="A57" s="1238">
        <v>104</v>
      </c>
      <c r="B57" s="1214"/>
      <c r="C57" s="1212">
        <f t="shared" si="15"/>
        <v>0</v>
      </c>
      <c r="D57" s="1964"/>
      <c r="E57" s="866">
        <v>1.8</v>
      </c>
      <c r="F57" s="307"/>
      <c r="G57" s="903">
        <f t="shared" si="16"/>
        <v>0</v>
      </c>
      <c r="H57" s="306">
        <v>45.6</v>
      </c>
      <c r="I57" s="627"/>
      <c r="J57" s="331"/>
      <c r="K57" s="910"/>
      <c r="L57" s="320"/>
      <c r="M57" s="1913" t="s">
        <v>559</v>
      </c>
      <c r="N57" s="1914"/>
      <c r="O57" s="1915"/>
      <c r="P57" s="1916"/>
    </row>
    <row r="58" spans="1:16" ht="15.9" customHeight="1">
      <c r="A58" s="1238">
        <v>105</v>
      </c>
      <c r="B58" s="1214"/>
      <c r="C58" s="1212">
        <f t="shared" si="15"/>
        <v>0</v>
      </c>
      <c r="D58" s="1964"/>
      <c r="E58" s="866">
        <v>1.9</v>
      </c>
      <c r="F58" s="307"/>
      <c r="G58" s="903">
        <f t="shared" si="16"/>
        <v>0</v>
      </c>
      <c r="H58" s="306">
        <v>45.6</v>
      </c>
      <c r="I58" s="641" t="s">
        <v>568</v>
      </c>
      <c r="J58" s="342"/>
      <c r="K58" s="342"/>
      <c r="L58" s="343"/>
      <c r="M58" s="630" t="s">
        <v>560</v>
      </c>
      <c r="N58" s="315"/>
      <c r="O58" s="914">
        <f t="shared" ref="O58:O63" si="18">N58*P58</f>
        <v>0</v>
      </c>
      <c r="P58" s="316">
        <v>12.21</v>
      </c>
    </row>
    <row r="59" spans="1:16" ht="15.9" customHeight="1">
      <c r="A59" s="1238">
        <v>106</v>
      </c>
      <c r="B59" s="1215"/>
      <c r="C59" s="1212">
        <f t="shared" si="15"/>
        <v>0</v>
      </c>
      <c r="D59" s="1964"/>
      <c r="E59" s="866">
        <v>1.1000000000000001</v>
      </c>
      <c r="F59" s="307"/>
      <c r="G59" s="903">
        <f t="shared" si="16"/>
        <v>0</v>
      </c>
      <c r="H59" s="306">
        <v>45.6</v>
      </c>
      <c r="I59" s="787" t="s">
        <v>571</v>
      </c>
      <c r="J59" s="346"/>
      <c r="K59" s="346"/>
      <c r="L59" s="347"/>
      <c r="M59" s="326" t="s">
        <v>561</v>
      </c>
      <c r="N59" s="307"/>
      <c r="O59" s="914">
        <f t="shared" si="18"/>
        <v>0</v>
      </c>
      <c r="P59" s="306">
        <v>16.940000000000001</v>
      </c>
    </row>
    <row r="60" spans="1:16" ht="15.9" customHeight="1">
      <c r="A60" s="1238">
        <v>107</v>
      </c>
      <c r="B60" s="1214"/>
      <c r="C60" s="1212">
        <f t="shared" si="15"/>
        <v>0</v>
      </c>
      <c r="D60" s="1964"/>
      <c r="E60" s="866">
        <v>1.1100000000000001</v>
      </c>
      <c r="F60" s="307"/>
      <c r="G60" s="903">
        <f t="shared" si="16"/>
        <v>0</v>
      </c>
      <c r="H60" s="306">
        <v>45.6</v>
      </c>
      <c r="I60" s="787" t="s">
        <v>574</v>
      </c>
      <c r="J60" s="346"/>
      <c r="K60" s="346"/>
      <c r="L60" s="347"/>
      <c r="M60" s="326" t="s">
        <v>562</v>
      </c>
      <c r="N60" s="307"/>
      <c r="O60" s="914">
        <f t="shared" si="18"/>
        <v>0</v>
      </c>
      <c r="P60" s="306">
        <v>9.1300000000000008</v>
      </c>
    </row>
    <row r="61" spans="1:16" ht="15.9" customHeight="1" thickBot="1">
      <c r="A61" s="1239">
        <v>108</v>
      </c>
      <c r="B61" s="1217"/>
      <c r="C61" s="1212">
        <f t="shared" si="15"/>
        <v>0</v>
      </c>
      <c r="D61" s="1965"/>
      <c r="E61" s="867">
        <v>1.1200000000000001</v>
      </c>
      <c r="F61" s="313"/>
      <c r="G61" s="903">
        <f t="shared" si="16"/>
        <v>0</v>
      </c>
      <c r="H61" s="306">
        <v>45.6</v>
      </c>
      <c r="I61" s="587" t="s">
        <v>575</v>
      </c>
      <c r="J61" s="348"/>
      <c r="K61" s="348"/>
      <c r="L61" s="349"/>
      <c r="M61" s="326" t="s">
        <v>563</v>
      </c>
      <c r="N61" s="335"/>
      <c r="O61" s="914">
        <f t="shared" si="18"/>
        <v>0</v>
      </c>
      <c r="P61" s="336">
        <v>16.940000000000001</v>
      </c>
    </row>
    <row r="62" spans="1:16" ht="15.9" customHeight="1" thickBot="1">
      <c r="A62" s="1221" t="s">
        <v>10</v>
      </c>
      <c r="B62" s="1227">
        <f>SUM(B50:B61)</f>
        <v>0</v>
      </c>
      <c r="C62" s="1240" t="e">
        <f>SUM(C50:C61)</f>
        <v>#VALUE!</v>
      </c>
      <c r="D62" s="1241"/>
      <c r="E62" s="36" t="s">
        <v>565</v>
      </c>
      <c r="F62" s="37"/>
      <c r="G62" s="903">
        <f t="shared" si="16"/>
        <v>0</v>
      </c>
      <c r="H62" s="306">
        <v>45.6</v>
      </c>
      <c r="I62" s="328"/>
      <c r="J62" s="48"/>
      <c r="K62" s="78"/>
      <c r="L62" s="320"/>
      <c r="M62" s="326" t="s">
        <v>564</v>
      </c>
      <c r="N62" s="307"/>
      <c r="O62" s="914">
        <f t="shared" si="18"/>
        <v>0</v>
      </c>
      <c r="P62" s="306">
        <v>7.21</v>
      </c>
    </row>
    <row r="63" spans="1:16" ht="15.9" customHeight="1" thickBot="1">
      <c r="A63" s="625"/>
      <c r="B63" s="626"/>
      <c r="C63" s="901"/>
      <c r="D63" s="624"/>
      <c r="E63" s="73" t="s">
        <v>10</v>
      </c>
      <c r="F63" s="309">
        <f>SUM(F50:F62)</f>
        <v>0</v>
      </c>
      <c r="G63" s="309">
        <f>SUM(G50:G62)</f>
        <v>0</v>
      </c>
      <c r="H63" s="906">
        <f>G63</f>
        <v>0</v>
      </c>
      <c r="M63" s="337" t="s">
        <v>566</v>
      </c>
      <c r="N63" s="338"/>
      <c r="O63" s="914">
        <f t="shared" si="18"/>
        <v>0</v>
      </c>
      <c r="P63" s="339">
        <v>16.940000000000001</v>
      </c>
    </row>
    <row r="64" spans="1:16" ht="15.9" customHeight="1" thickBot="1">
      <c r="A64" s="344"/>
      <c r="B64" s="307"/>
      <c r="C64" s="902"/>
      <c r="D64" s="306"/>
      <c r="E64" s="159"/>
      <c r="F64" s="340"/>
      <c r="G64" s="905"/>
      <c r="H64" s="341"/>
      <c r="M64" s="11" t="s">
        <v>10</v>
      </c>
      <c r="N64" s="309">
        <f>SUM(N58:N63)</f>
        <v>0</v>
      </c>
      <c r="O64" s="309">
        <f>SUM(O58:O63)</f>
        <v>0</v>
      </c>
      <c r="P64" s="904">
        <f>O64</f>
        <v>0</v>
      </c>
    </row>
    <row r="65" spans="1:16" ht="15.9" customHeight="1" thickBot="1">
      <c r="A65" s="11" t="s">
        <v>10</v>
      </c>
      <c r="B65" s="309"/>
      <c r="C65" s="319"/>
      <c r="D65" s="310"/>
      <c r="E65" s="11" t="s">
        <v>10</v>
      </c>
      <c r="F65" s="309"/>
      <c r="G65" s="319"/>
      <c r="H65" s="330"/>
      <c r="I65" s="11" t="s">
        <v>10</v>
      </c>
      <c r="J65" s="309"/>
      <c r="K65" s="319"/>
      <c r="L65" s="310"/>
      <c r="M65" s="11" t="s">
        <v>10</v>
      </c>
      <c r="N65" s="309"/>
      <c r="O65" s="319"/>
      <c r="P65" s="310"/>
    </row>
    <row r="66" spans="1:16" ht="6" customHeight="1" thickBot="1">
      <c r="A66" s="1513"/>
      <c r="B66" s="1420"/>
      <c r="C66" s="1420"/>
      <c r="D66" s="1420"/>
      <c r="E66" s="1420"/>
      <c r="F66" s="1420"/>
      <c r="G66" s="1420"/>
      <c r="H66" s="1420"/>
      <c r="I66" s="1420"/>
      <c r="J66" s="1420"/>
      <c r="K66" s="1420"/>
      <c r="L66" s="1420"/>
      <c r="M66" s="1420"/>
      <c r="N66" s="1420"/>
      <c r="O66" s="1420"/>
      <c r="P66" s="1414"/>
    </row>
    <row r="67" spans="1:16" ht="17.100000000000001" customHeight="1" thickBot="1">
      <c r="A67" s="21" t="s">
        <v>11</v>
      </c>
      <c r="B67" s="22">
        <f>B62+B48+B34+B20</f>
        <v>0</v>
      </c>
      <c r="C67" s="22" t="e">
        <f>C62+C48+C34+C20</f>
        <v>#VALUE!</v>
      </c>
      <c r="D67" s="649"/>
      <c r="E67" s="21" t="s">
        <v>11</v>
      </c>
      <c r="F67" s="22">
        <f>F63+F48+F34+F20</f>
        <v>0</v>
      </c>
      <c r="G67" s="22">
        <f>G63+G48+G34+G20</f>
        <v>0</v>
      </c>
      <c r="H67" s="649">
        <f>G67</f>
        <v>0</v>
      </c>
      <c r="I67" s="21" t="s">
        <v>11</v>
      </c>
      <c r="J67" s="22">
        <f>J39+J25+J11</f>
        <v>0</v>
      </c>
      <c r="K67" s="22">
        <f>K39+K25+K11</f>
        <v>0</v>
      </c>
      <c r="L67" s="649">
        <f>K67</f>
        <v>0</v>
      </c>
      <c r="M67" s="21" t="s">
        <v>11</v>
      </c>
      <c r="N67" s="23">
        <f>N64+N55+N49+N45+N39+N33+N17+N12</f>
        <v>0</v>
      </c>
      <c r="O67" s="23">
        <f>O64+O55+O49+O45+O39+O33+O17+O12</f>
        <v>0</v>
      </c>
      <c r="P67" s="652">
        <f>O67</f>
        <v>0</v>
      </c>
    </row>
    <row r="68" spans="1:16" ht="18.899999999999999" customHeight="1" thickBot="1">
      <c r="A68" s="1465" t="s">
        <v>576</v>
      </c>
      <c r="B68" s="1467" t="s">
        <v>13</v>
      </c>
      <c r="C68" s="1468"/>
      <c r="D68" s="1658"/>
      <c r="E68" s="1658"/>
      <c r="F68" s="1658"/>
      <c r="G68" s="1658"/>
      <c r="H68" s="1658"/>
      <c r="I68" s="1658"/>
      <c r="J68" s="1658"/>
      <c r="K68" s="1658"/>
      <c r="L68" s="1659"/>
      <c r="M68" s="616" t="s">
        <v>14</v>
      </c>
      <c r="N68" s="1482">
        <f>B67+F67+J67+N67</f>
        <v>0</v>
      </c>
      <c r="O68" s="1482"/>
      <c r="P68" s="1483"/>
    </row>
    <row r="69" spans="1:16" ht="18.899999999999999" customHeight="1" thickBot="1">
      <c r="A69" s="1466"/>
      <c r="B69" s="1470" t="s">
        <v>15</v>
      </c>
      <c r="C69" s="1471"/>
      <c r="D69" s="1471"/>
      <c r="E69" s="1472"/>
      <c r="F69" s="1473" t="s">
        <v>1167</v>
      </c>
      <c r="G69" s="1474"/>
      <c r="H69" s="1614"/>
      <c r="I69" s="1615"/>
      <c r="J69" s="725"/>
      <c r="K69" s="803"/>
      <c r="L69" s="726"/>
      <c r="M69" s="616" t="s">
        <v>16</v>
      </c>
      <c r="N69" s="1568">
        <f>H67+L67+P67</f>
        <v>0</v>
      </c>
      <c r="O69" s="1569"/>
      <c r="P69" s="1570"/>
    </row>
  </sheetData>
  <sheetProtection algorithmName="SHA-512" hashValue="4NKkHZLVSfKqvhi3VQ3nfzWkLn4fdR01soeBZ+HPVRl5Vehhtyp8oWPEYTPb4L7a9qkgmP/IS/m8rAPAjGRdGg==" saltValue="xB+oziUxrD0qLLk6nIgBsA==" spinCount="100000" sheet="1" objects="1" scenarios="1" selectLockedCells="1"/>
  <mergeCells count="50">
    <mergeCell ref="D8:D19"/>
    <mergeCell ref="D22:D33"/>
    <mergeCell ref="D36:D47"/>
    <mergeCell ref="D50:D61"/>
    <mergeCell ref="H8:H19"/>
    <mergeCell ref="H22:H33"/>
    <mergeCell ref="H36:H47"/>
    <mergeCell ref="A3:P3"/>
    <mergeCell ref="F69:I69"/>
    <mergeCell ref="E21:H21"/>
    <mergeCell ref="E35:H35"/>
    <mergeCell ref="A35:D35"/>
    <mergeCell ref="A49:D49"/>
    <mergeCell ref="E49:H49"/>
    <mergeCell ref="A21:D21"/>
    <mergeCell ref="A5:H5"/>
    <mergeCell ref="I12:L12"/>
    <mergeCell ref="M5:P5"/>
    <mergeCell ref="I5:L5"/>
    <mergeCell ref="A6:H6"/>
    <mergeCell ref="M6:P6"/>
    <mergeCell ref="M13:P13"/>
    <mergeCell ref="A7:D7"/>
    <mergeCell ref="B1:H1"/>
    <mergeCell ref="J1:L1"/>
    <mergeCell ref="M1:P2"/>
    <mergeCell ref="B2:H2"/>
    <mergeCell ref="J2:L2"/>
    <mergeCell ref="E7:H7"/>
    <mergeCell ref="M18:P18"/>
    <mergeCell ref="I26:L26"/>
    <mergeCell ref="M19:P19"/>
    <mergeCell ref="I27:L27"/>
    <mergeCell ref="I28:L28"/>
    <mergeCell ref="A68:A69"/>
    <mergeCell ref="B68:L68"/>
    <mergeCell ref="N68:P68"/>
    <mergeCell ref="B69:E69"/>
    <mergeCell ref="N69:P69"/>
    <mergeCell ref="M57:P57"/>
    <mergeCell ref="I40:L40"/>
    <mergeCell ref="A66:P66"/>
    <mergeCell ref="M51:P51"/>
    <mergeCell ref="M56:P56"/>
    <mergeCell ref="M40:P40"/>
    <mergeCell ref="M46:P46"/>
    <mergeCell ref="M47:P47"/>
    <mergeCell ref="M50:P50"/>
    <mergeCell ref="M34:P34"/>
    <mergeCell ref="M35:P35"/>
  </mergeCells>
  <hyperlinks>
    <hyperlink ref="M38" r:id="rId1"/>
  </hyperlinks>
  <pageMargins left="0" right="0" top="0" bottom="0" header="0" footer="0"/>
  <pageSetup paperSize="313" scale="73"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view="pageLayout" zoomScaleNormal="110" workbookViewId="0">
      <selection activeCell="J7" sqref="J7"/>
    </sheetView>
  </sheetViews>
  <sheetFormatPr defaultRowHeight="14.4"/>
  <cols>
    <col min="1" max="1" width="9.109375" customWidth="1"/>
    <col min="2" max="2" width="16" customWidth="1"/>
    <col min="3" max="3" width="8.5546875" bestFit="1" customWidth="1"/>
    <col min="4" max="4" width="8" style="6" hidden="1" customWidth="1"/>
    <col min="5" max="5" width="8" style="6" customWidth="1"/>
    <col min="6" max="6" width="10.109375" hidden="1" customWidth="1"/>
    <col min="11" max="11" width="9.109375" style="6" hidden="1" customWidth="1"/>
    <col min="12" max="12" width="9.109375" style="6" customWidth="1"/>
    <col min="13" max="13" width="13.88671875" hidden="1" customWidth="1"/>
    <col min="14" max="14" width="24.88671875" customWidth="1"/>
    <col min="15" max="15" width="10" customWidth="1"/>
    <col min="16" max="16" width="10" style="6" hidden="1" customWidth="1"/>
    <col min="17" max="17" width="10" style="6" customWidth="1"/>
    <col min="18" max="18" width="11.109375" hidden="1" customWidth="1"/>
  </cols>
  <sheetData>
    <row r="1" spans="1:18" s="6" customFormat="1" ht="17.100000000000001" customHeight="1">
      <c r="A1" s="833" t="s">
        <v>0</v>
      </c>
      <c r="B1" s="1499"/>
      <c r="C1" s="1499"/>
      <c r="D1" s="1499"/>
      <c r="E1" s="1499"/>
      <c r="F1" s="1499"/>
      <c r="G1" s="1499"/>
      <c r="H1" s="1499"/>
      <c r="I1" s="875" t="s">
        <v>1</v>
      </c>
      <c r="J1" s="2059"/>
      <c r="K1" s="2060"/>
      <c r="L1" s="2060"/>
      <c r="M1" s="2060"/>
      <c r="N1" s="1938">
        <v>7634</v>
      </c>
      <c r="O1" s="1939"/>
      <c r="P1" s="1939"/>
      <c r="Q1" s="1939"/>
      <c r="R1" s="1939"/>
    </row>
    <row r="2" spans="1:18" s="6" customFormat="1" ht="17.100000000000001" customHeight="1" thickBot="1">
      <c r="A2" s="834" t="s">
        <v>2</v>
      </c>
      <c r="B2" s="2063"/>
      <c r="C2" s="2063"/>
      <c r="D2" s="2063"/>
      <c r="E2" s="2063"/>
      <c r="F2" s="2063"/>
      <c r="G2" s="2063"/>
      <c r="H2" s="2063"/>
      <c r="I2" s="876" t="s">
        <v>3</v>
      </c>
      <c r="J2" s="2064"/>
      <c r="K2" s="1902"/>
      <c r="L2" s="1902"/>
      <c r="M2" s="1509"/>
      <c r="N2" s="2061"/>
      <c r="O2" s="2062"/>
      <c r="P2" s="2062"/>
      <c r="Q2" s="2062"/>
      <c r="R2" s="2062"/>
    </row>
    <row r="3" spans="1:18" s="6" customFormat="1" ht="4.5" customHeight="1" thickBot="1">
      <c r="A3" s="1513"/>
      <c r="B3" s="1420"/>
      <c r="C3" s="1420"/>
      <c r="D3" s="1420"/>
      <c r="E3" s="1420"/>
      <c r="F3" s="1420"/>
      <c r="G3" s="1420"/>
      <c r="H3" s="1420"/>
      <c r="I3" s="1420"/>
      <c r="J3" s="1420"/>
      <c r="K3" s="1420"/>
      <c r="L3" s="1420"/>
      <c r="M3" s="1420"/>
      <c r="N3" s="1420"/>
      <c r="O3" s="1420"/>
      <c r="P3" s="1420"/>
      <c r="Q3" s="1420"/>
      <c r="R3" s="1420"/>
    </row>
    <row r="4" spans="1:18" s="10" customFormat="1" ht="15.9" customHeight="1" thickBot="1">
      <c r="A4" s="1513" t="s">
        <v>517</v>
      </c>
      <c r="B4" s="2065"/>
      <c r="C4" s="878" t="s">
        <v>5</v>
      </c>
      <c r="D4" s="878"/>
      <c r="E4" s="879" t="s">
        <v>6</v>
      </c>
      <c r="G4" s="2066" t="s">
        <v>517</v>
      </c>
      <c r="H4" s="2067"/>
      <c r="I4" s="2067"/>
      <c r="J4" s="436" t="s">
        <v>5</v>
      </c>
      <c r="K4" s="436"/>
      <c r="L4" s="437" t="s">
        <v>6</v>
      </c>
      <c r="N4" s="21" t="s">
        <v>579</v>
      </c>
      <c r="O4" s="430" t="s">
        <v>5</v>
      </c>
      <c r="P4" s="929"/>
      <c r="Q4" s="941" t="s">
        <v>6</v>
      </c>
    </row>
    <row r="5" spans="1:18" s="10" customFormat="1" ht="15.9" customHeight="1" thickBot="1">
      <c r="A5" s="1577" t="s">
        <v>196</v>
      </c>
      <c r="B5" s="1578"/>
      <c r="C5" s="1578"/>
      <c r="D5" s="1578"/>
      <c r="E5" s="1578"/>
      <c r="F5" s="1578"/>
      <c r="G5" s="1712" t="s">
        <v>987</v>
      </c>
      <c r="H5" s="1713"/>
      <c r="I5" s="1713"/>
      <c r="J5" s="1924"/>
      <c r="K5" s="1924"/>
      <c r="L5" s="1924"/>
      <c r="M5" s="1714"/>
      <c r="N5" s="1889" t="s">
        <v>580</v>
      </c>
      <c r="O5" s="1890"/>
      <c r="P5" s="1890"/>
      <c r="Q5" s="1890"/>
      <c r="R5" s="1891"/>
    </row>
    <row r="6" spans="1:18" s="10" customFormat="1" ht="15.9" customHeight="1" thickBot="1">
      <c r="A6" s="2055" t="s">
        <v>581</v>
      </c>
      <c r="B6" s="2056"/>
      <c r="C6" s="2056"/>
      <c r="D6" s="2056"/>
      <c r="E6" s="2056"/>
      <c r="F6" s="2056"/>
      <c r="G6" s="1766" t="s">
        <v>582</v>
      </c>
      <c r="H6" s="2052"/>
      <c r="I6" s="2052"/>
      <c r="J6" s="2052"/>
      <c r="K6" s="2052"/>
      <c r="L6" s="2052"/>
      <c r="M6" s="2052"/>
      <c r="N6" s="1562" t="s">
        <v>216</v>
      </c>
      <c r="O6" s="1563"/>
      <c r="P6" s="1563"/>
      <c r="Q6" s="1563"/>
      <c r="R6" s="1564"/>
    </row>
    <row r="7" spans="1:18" s="6" customFormat="1" ht="15.75" customHeight="1" thickBot="1">
      <c r="A7" s="2057" t="s">
        <v>583</v>
      </c>
      <c r="B7" s="2058"/>
      <c r="C7" s="2058"/>
      <c r="D7" s="2058"/>
      <c r="E7" s="2058"/>
      <c r="F7" s="2058"/>
      <c r="G7" s="1975" t="s">
        <v>584</v>
      </c>
      <c r="H7" s="2053"/>
      <c r="I7" s="2054"/>
      <c r="J7" s="409"/>
      <c r="K7" s="919">
        <f t="shared" ref="K7:K8" si="0">J7*L7</f>
        <v>0</v>
      </c>
      <c r="L7" s="919">
        <f t="shared" ref="L7:L8" si="1">(M7*10%)+M7</f>
        <v>16.39</v>
      </c>
      <c r="M7" s="411">
        <v>14.9</v>
      </c>
      <c r="N7" s="412" t="s">
        <v>585</v>
      </c>
      <c r="O7" s="409"/>
      <c r="P7" s="919">
        <f t="shared" ref="P7:P9" si="2">O7*Q7</f>
        <v>0</v>
      </c>
      <c r="Q7" s="919">
        <f t="shared" ref="Q7:Q9" si="3">(R7*10%)+R7</f>
        <v>16.39</v>
      </c>
      <c r="R7" s="427">
        <v>14.9</v>
      </c>
    </row>
    <row r="8" spans="1:18" s="6" customFormat="1" ht="15.9" customHeight="1" thickBot="1">
      <c r="A8" s="1513" t="s">
        <v>586</v>
      </c>
      <c r="B8" s="1924"/>
      <c r="C8" s="1924"/>
      <c r="D8" s="1924"/>
      <c r="E8" s="1924"/>
      <c r="F8" s="1924"/>
      <c r="G8" s="1995" t="s">
        <v>587</v>
      </c>
      <c r="H8" s="1297"/>
      <c r="I8" s="1998"/>
      <c r="J8" s="364"/>
      <c r="K8" s="919">
        <f t="shared" si="0"/>
        <v>0</v>
      </c>
      <c r="L8" s="919">
        <f t="shared" si="1"/>
        <v>16.39</v>
      </c>
      <c r="M8" s="785">
        <v>14.9</v>
      </c>
      <c r="N8" s="356" t="s">
        <v>592</v>
      </c>
      <c r="O8" s="358"/>
      <c r="P8" s="919">
        <f t="shared" si="2"/>
        <v>0</v>
      </c>
      <c r="Q8" s="919">
        <f t="shared" si="3"/>
        <v>12.705</v>
      </c>
      <c r="R8" s="942">
        <v>11.55</v>
      </c>
    </row>
    <row r="9" spans="1:18" s="6" customFormat="1" ht="15.9" customHeight="1" thickBot="1">
      <c r="A9" s="2050" t="s">
        <v>588</v>
      </c>
      <c r="B9" s="2051"/>
      <c r="C9" s="402"/>
      <c r="D9" s="919">
        <f>C9*E9</f>
        <v>0</v>
      </c>
      <c r="E9" s="919">
        <f>(F9*10%)+F9</f>
        <v>12.705</v>
      </c>
      <c r="F9" s="403">
        <v>11.55</v>
      </c>
      <c r="G9" s="1766" t="s">
        <v>589</v>
      </c>
      <c r="H9" s="2046"/>
      <c r="I9" s="2046"/>
      <c r="J9" s="2046"/>
      <c r="K9" s="2046"/>
      <c r="L9" s="2046"/>
      <c r="M9" s="2046"/>
      <c r="N9" s="308" t="s">
        <v>594</v>
      </c>
      <c r="O9" s="364"/>
      <c r="P9" s="919">
        <f t="shared" si="2"/>
        <v>0</v>
      </c>
      <c r="Q9" s="919">
        <f t="shared" si="3"/>
        <v>20.02</v>
      </c>
      <c r="R9" s="386">
        <v>18.2</v>
      </c>
    </row>
    <row r="10" spans="1:18" s="6" customFormat="1" ht="15.9" customHeight="1" thickBot="1">
      <c r="A10" s="1995" t="s">
        <v>590</v>
      </c>
      <c r="B10" s="1996"/>
      <c r="C10" s="361"/>
      <c r="D10" s="919">
        <f>C10*E10</f>
        <v>0</v>
      </c>
      <c r="E10" s="919">
        <f>(F10*10%)+F10</f>
        <v>12.705</v>
      </c>
      <c r="F10" s="362">
        <v>11.55</v>
      </c>
      <c r="G10" s="2030" t="s">
        <v>591</v>
      </c>
      <c r="H10" s="2030"/>
      <c r="I10" s="1976"/>
      <c r="J10" s="409"/>
      <c r="K10" s="919">
        <f t="shared" ref="K10:K11" si="4">J10*L10</f>
        <v>0</v>
      </c>
      <c r="L10" s="919">
        <f t="shared" ref="L10:L11" si="5">(M10*10%)+M10</f>
        <v>16.39</v>
      </c>
      <c r="M10" s="410">
        <v>14.9</v>
      </c>
      <c r="N10" s="11" t="s">
        <v>10</v>
      </c>
      <c r="O10" s="363">
        <f>O9+O8+O7</f>
        <v>0</v>
      </c>
      <c r="P10" s="363">
        <f>P9+P8+P7</f>
        <v>0</v>
      </c>
      <c r="Q10" s="932">
        <f>P10</f>
        <v>0</v>
      </c>
    </row>
    <row r="11" spans="1:18" s="6" customFormat="1" ht="15.9" customHeight="1" thickBot="1">
      <c r="A11" s="1971" t="s">
        <v>10</v>
      </c>
      <c r="B11" s="1972"/>
      <c r="C11" s="399">
        <f>C10+C9</f>
        <v>0</v>
      </c>
      <c r="D11" s="399">
        <f>D10+D9</f>
        <v>0</v>
      </c>
      <c r="E11" s="920">
        <f>D11</f>
        <v>0</v>
      </c>
      <c r="G11" s="1995" t="s">
        <v>593</v>
      </c>
      <c r="H11" s="1297"/>
      <c r="I11" s="1998"/>
      <c r="J11" s="364"/>
      <c r="K11" s="919">
        <f t="shared" si="4"/>
        <v>0</v>
      </c>
      <c r="L11" s="919">
        <f t="shared" si="5"/>
        <v>12.705</v>
      </c>
      <c r="M11" s="785">
        <v>11.55</v>
      </c>
      <c r="N11" s="1577" t="s">
        <v>599</v>
      </c>
      <c r="O11" s="1578"/>
      <c r="P11" s="1578"/>
      <c r="Q11" s="1578"/>
      <c r="R11" s="1579"/>
    </row>
    <row r="12" spans="1:18" s="6" customFormat="1" ht="15.9" customHeight="1" thickBot="1">
      <c r="A12" s="1513" t="s">
        <v>595</v>
      </c>
      <c r="B12" s="1924"/>
      <c r="C12" s="1924"/>
      <c r="D12" s="1924"/>
      <c r="E12" s="1924"/>
      <c r="F12" s="1924"/>
      <c r="G12" s="1766" t="s">
        <v>596</v>
      </c>
      <c r="H12" s="2046"/>
      <c r="I12" s="2046"/>
      <c r="J12" s="2046"/>
      <c r="K12" s="2046"/>
      <c r="L12" s="2046"/>
      <c r="M12" s="2046"/>
      <c r="N12" s="1562" t="s">
        <v>602</v>
      </c>
      <c r="O12" s="1563"/>
      <c r="P12" s="1563"/>
      <c r="Q12" s="1563"/>
      <c r="R12" s="1564"/>
    </row>
    <row r="13" spans="1:18" s="6" customFormat="1" ht="15.9" customHeight="1" thickBot="1">
      <c r="A13" s="1975" t="s">
        <v>597</v>
      </c>
      <c r="B13" s="1976"/>
      <c r="C13" s="402"/>
      <c r="D13" s="919">
        <f t="shared" ref="D13:D18" si="6">C13*E13</f>
        <v>0</v>
      </c>
      <c r="E13" s="919">
        <f t="shared" ref="E13:E18" si="7">(F13*10%)+F13</f>
        <v>12.705</v>
      </c>
      <c r="F13" s="403">
        <v>11.55</v>
      </c>
      <c r="G13" s="2047" t="s">
        <v>598</v>
      </c>
      <c r="H13" s="2048"/>
      <c r="I13" s="2049"/>
      <c r="J13" s="421"/>
      <c r="K13" s="919">
        <f>J13*L13</f>
        <v>0</v>
      </c>
      <c r="L13" s="919">
        <f>(M13*10%)+M13</f>
        <v>16.39</v>
      </c>
      <c r="M13" s="422">
        <v>14.9</v>
      </c>
      <c r="N13" s="423" t="s">
        <v>605</v>
      </c>
      <c r="O13" s="424"/>
      <c r="P13" s="919">
        <f t="shared" ref="P13:P38" si="8">O13*Q13</f>
        <v>0</v>
      </c>
      <c r="Q13" s="919">
        <f t="shared" ref="Q13:Q38" si="9">(R13*10%)+R13</f>
        <v>21.78</v>
      </c>
      <c r="R13" s="435">
        <v>19.8</v>
      </c>
    </row>
    <row r="14" spans="1:18" s="6" customFormat="1" ht="15.9" customHeight="1" thickBot="1">
      <c r="A14" s="1966" t="s">
        <v>600</v>
      </c>
      <c r="B14" s="1967"/>
      <c r="C14" s="359"/>
      <c r="D14" s="919">
        <f t="shared" si="6"/>
        <v>0</v>
      </c>
      <c r="E14" s="919">
        <f t="shared" si="7"/>
        <v>14.52</v>
      </c>
      <c r="F14" s="360">
        <v>13.2</v>
      </c>
      <c r="G14" s="1766" t="s">
        <v>601</v>
      </c>
      <c r="H14" s="2046"/>
      <c r="I14" s="2046"/>
      <c r="J14" s="2046"/>
      <c r="K14" s="2046"/>
      <c r="L14" s="2046"/>
      <c r="M14" s="2046"/>
      <c r="N14" s="821" t="s">
        <v>608</v>
      </c>
      <c r="O14" s="355"/>
      <c r="P14" s="919">
        <f t="shared" si="8"/>
        <v>0</v>
      </c>
      <c r="Q14" s="919">
        <f t="shared" si="9"/>
        <v>12.705</v>
      </c>
      <c r="R14" s="942">
        <v>11.55</v>
      </c>
    </row>
    <row r="15" spans="1:18" s="6" customFormat="1" ht="15.9" customHeight="1">
      <c r="A15" s="2017" t="s">
        <v>603</v>
      </c>
      <c r="B15" s="2018"/>
      <c r="C15" s="359"/>
      <c r="D15" s="919">
        <f t="shared" si="6"/>
        <v>0</v>
      </c>
      <c r="E15" s="919">
        <f t="shared" si="7"/>
        <v>14.52</v>
      </c>
      <c r="F15" s="360">
        <v>13.2</v>
      </c>
      <c r="G15" s="1969" t="s">
        <v>604</v>
      </c>
      <c r="H15" s="1726"/>
      <c r="I15" s="1970"/>
      <c r="J15" s="409"/>
      <c r="K15" s="919">
        <f t="shared" ref="K15:K16" si="10">J15*L15</f>
        <v>0</v>
      </c>
      <c r="L15" s="919">
        <f t="shared" ref="L15:L16" si="11">(M15*10%)+M15</f>
        <v>16.39</v>
      </c>
      <c r="M15" s="410">
        <v>14.9</v>
      </c>
      <c r="N15" s="821" t="s">
        <v>610</v>
      </c>
      <c r="O15" s="355"/>
      <c r="P15" s="919">
        <f t="shared" si="8"/>
        <v>0</v>
      </c>
      <c r="Q15" s="919">
        <f t="shared" si="9"/>
        <v>12.705</v>
      </c>
      <c r="R15" s="942">
        <v>11.55</v>
      </c>
    </row>
    <row r="16" spans="1:18" s="6" customFormat="1" ht="15.9" customHeight="1" thickBot="1">
      <c r="A16" s="2017" t="s">
        <v>606</v>
      </c>
      <c r="B16" s="2018"/>
      <c r="C16" s="359"/>
      <c r="D16" s="919">
        <f t="shared" si="6"/>
        <v>0</v>
      </c>
      <c r="E16" s="919">
        <f t="shared" si="7"/>
        <v>13.035</v>
      </c>
      <c r="F16" s="360">
        <v>11.85</v>
      </c>
      <c r="G16" s="1999" t="s">
        <v>607</v>
      </c>
      <c r="H16" s="2015"/>
      <c r="I16" s="2016"/>
      <c r="J16" s="364"/>
      <c r="K16" s="919">
        <f t="shared" si="10"/>
        <v>0</v>
      </c>
      <c r="L16" s="919">
        <f t="shared" si="11"/>
        <v>16.39</v>
      </c>
      <c r="M16" s="785">
        <v>14.9</v>
      </c>
      <c r="N16" s="821" t="s">
        <v>613</v>
      </c>
      <c r="O16" s="110"/>
      <c r="P16" s="919">
        <f t="shared" si="8"/>
        <v>0</v>
      </c>
      <c r="Q16" s="919">
        <f t="shared" si="9"/>
        <v>30.14</v>
      </c>
      <c r="R16" s="466">
        <v>27.4</v>
      </c>
    </row>
    <row r="17" spans="1:18" s="6" customFormat="1" ht="15.9" customHeight="1" thickBot="1">
      <c r="A17" s="2017" t="s">
        <v>609</v>
      </c>
      <c r="B17" s="2018"/>
      <c r="C17" s="359"/>
      <c r="D17" s="919">
        <f t="shared" si="6"/>
        <v>0</v>
      </c>
      <c r="E17" s="919">
        <f t="shared" si="7"/>
        <v>14.52</v>
      </c>
      <c r="F17" s="360">
        <v>13.2</v>
      </c>
      <c r="G17" s="1977" t="s">
        <v>10</v>
      </c>
      <c r="H17" s="2043"/>
      <c r="I17" s="2044"/>
      <c r="J17" s="365">
        <f>J16+J15+J13+J11+J10+J8+J7</f>
        <v>0</v>
      </c>
      <c r="K17" s="365">
        <f>K16+K15+K13+K11+K10+K8+K7</f>
        <v>0</v>
      </c>
      <c r="L17" s="926">
        <f>K17</f>
        <v>0</v>
      </c>
      <c r="N17" s="821" t="s">
        <v>615</v>
      </c>
      <c r="O17" s="355"/>
      <c r="P17" s="919">
        <f t="shared" si="8"/>
        <v>0</v>
      </c>
      <c r="Q17" s="919">
        <f t="shared" si="9"/>
        <v>32.89</v>
      </c>
      <c r="R17" s="942">
        <v>29.9</v>
      </c>
    </row>
    <row r="18" spans="1:18" s="6" customFormat="1" ht="15.9" customHeight="1" thickBot="1">
      <c r="A18" s="2019" t="s">
        <v>611</v>
      </c>
      <c r="B18" s="2020"/>
      <c r="C18" s="366"/>
      <c r="D18" s="919">
        <f t="shared" si="6"/>
        <v>0</v>
      </c>
      <c r="E18" s="919">
        <f t="shared" si="7"/>
        <v>10.395</v>
      </c>
      <c r="F18" s="360">
        <v>9.4499999999999993</v>
      </c>
      <c r="G18" s="1593" t="s">
        <v>612</v>
      </c>
      <c r="H18" s="2045"/>
      <c r="I18" s="2045"/>
      <c r="J18" s="2045"/>
      <c r="K18" s="2045"/>
      <c r="L18" s="2045"/>
      <c r="M18" s="2045"/>
      <c r="N18" s="356" t="s">
        <v>619</v>
      </c>
      <c r="O18" s="355"/>
      <c r="P18" s="919">
        <f t="shared" si="8"/>
        <v>0</v>
      </c>
      <c r="Q18" s="919">
        <f t="shared" si="9"/>
        <v>63.854999999999997</v>
      </c>
      <c r="R18" s="942">
        <v>58.05</v>
      </c>
    </row>
    <row r="19" spans="1:18" s="6" customFormat="1" ht="15.9" customHeight="1" thickBot="1">
      <c r="A19" s="1971" t="s">
        <v>10</v>
      </c>
      <c r="B19" s="1972"/>
      <c r="C19" s="399">
        <f>C18+C17+C16+C15+C14+C13</f>
        <v>0</v>
      </c>
      <c r="D19" s="399">
        <f>D18+D17+D16+D15+D14+D13</f>
        <v>0</v>
      </c>
      <c r="E19" s="920">
        <f>D19</f>
        <v>0</v>
      </c>
      <c r="G19" s="1562" t="s">
        <v>973</v>
      </c>
      <c r="H19" s="2023"/>
      <c r="I19" s="2023"/>
      <c r="J19" s="2023"/>
      <c r="K19" s="2023"/>
      <c r="L19" s="2023"/>
      <c r="M19" s="2023"/>
      <c r="N19" s="356" t="s">
        <v>622</v>
      </c>
      <c r="O19" s="110"/>
      <c r="P19" s="919">
        <f t="shared" si="8"/>
        <v>0</v>
      </c>
      <c r="Q19" s="919">
        <f t="shared" si="9"/>
        <v>18.205000000000002</v>
      </c>
      <c r="R19" s="466">
        <v>16.55</v>
      </c>
    </row>
    <row r="20" spans="1:18" s="6" customFormat="1" ht="15.9" customHeight="1" thickBot="1">
      <c r="A20" s="1513" t="s">
        <v>616</v>
      </c>
      <c r="B20" s="1924"/>
      <c r="C20" s="1924"/>
      <c r="D20" s="1924"/>
      <c r="E20" s="1924"/>
      <c r="F20" s="1924"/>
      <c r="G20" s="2030" t="s">
        <v>614</v>
      </c>
      <c r="H20" s="2030"/>
      <c r="I20" s="1976"/>
      <c r="J20" s="414"/>
      <c r="K20" s="919">
        <f t="shared" ref="K20:K24" si="12">J20*L20</f>
        <v>0</v>
      </c>
      <c r="L20" s="919">
        <f t="shared" ref="L20:L24" si="13">(M20*10%)+M20</f>
        <v>28.380000000000003</v>
      </c>
      <c r="M20" s="411">
        <v>25.8</v>
      </c>
      <c r="N20" s="821" t="s">
        <v>624</v>
      </c>
      <c r="O20" s="110"/>
      <c r="P20" s="919">
        <f t="shared" si="8"/>
        <v>0</v>
      </c>
      <c r="Q20" s="919">
        <f t="shared" si="9"/>
        <v>66</v>
      </c>
      <c r="R20" s="466">
        <v>60</v>
      </c>
    </row>
    <row r="21" spans="1:18" s="6" customFormat="1" ht="15.9" customHeight="1">
      <c r="A21" s="2031" t="s">
        <v>611</v>
      </c>
      <c r="B21" s="2032"/>
      <c r="C21" s="2033" t="s">
        <v>618</v>
      </c>
      <c r="D21" s="2034"/>
      <c r="E21" s="2034"/>
      <c r="F21" s="2034"/>
      <c r="G21" s="1966" t="s">
        <v>617</v>
      </c>
      <c r="H21" s="1728"/>
      <c r="I21" s="1979"/>
      <c r="J21" s="355"/>
      <c r="K21" s="919">
        <f t="shared" si="12"/>
        <v>0</v>
      </c>
      <c r="L21" s="919">
        <f t="shared" si="13"/>
        <v>21.175000000000001</v>
      </c>
      <c r="M21" s="357">
        <v>19.25</v>
      </c>
      <c r="N21" s="821" t="s">
        <v>628</v>
      </c>
      <c r="O21" s="355"/>
      <c r="P21" s="919">
        <f t="shared" si="8"/>
        <v>0</v>
      </c>
      <c r="Q21" s="919">
        <f t="shared" si="9"/>
        <v>7.5900000000000007</v>
      </c>
      <c r="R21" s="942">
        <v>6.9</v>
      </c>
    </row>
    <row r="22" spans="1:18" s="6" customFormat="1" ht="15.9" customHeight="1">
      <c r="A22" s="2035" t="s">
        <v>620</v>
      </c>
      <c r="B22" s="2036"/>
      <c r="C22" s="367"/>
      <c r="D22" s="919">
        <f t="shared" ref="D22:D26" si="14">C22*E22</f>
        <v>0</v>
      </c>
      <c r="E22" s="919">
        <f t="shared" ref="E22:E26" si="15">(F22*10%)+F22</f>
        <v>14.52</v>
      </c>
      <c r="F22" s="360">
        <v>13.2</v>
      </c>
      <c r="G22" s="2040" t="s">
        <v>974</v>
      </c>
      <c r="H22" s="2041"/>
      <c r="I22" s="2042"/>
      <c r="J22" s="358"/>
      <c r="K22" s="919">
        <f t="shared" si="12"/>
        <v>0</v>
      </c>
      <c r="L22" s="919">
        <f t="shared" si="13"/>
        <v>14.905000000000001</v>
      </c>
      <c r="M22" s="357">
        <v>13.55</v>
      </c>
      <c r="N22" s="356" t="s">
        <v>630</v>
      </c>
      <c r="O22" s="355"/>
      <c r="P22" s="919">
        <f t="shared" si="8"/>
        <v>0</v>
      </c>
      <c r="Q22" s="919">
        <f t="shared" si="9"/>
        <v>12.705</v>
      </c>
      <c r="R22" s="942">
        <v>11.55</v>
      </c>
    </row>
    <row r="23" spans="1:18" s="6" customFormat="1" ht="15.9" customHeight="1">
      <c r="A23" s="2017" t="s">
        <v>623</v>
      </c>
      <c r="B23" s="2018"/>
      <c r="C23" s="367"/>
      <c r="D23" s="919">
        <f t="shared" si="14"/>
        <v>0</v>
      </c>
      <c r="E23" s="919">
        <f t="shared" si="15"/>
        <v>14.52</v>
      </c>
      <c r="F23" s="360">
        <v>13.2</v>
      </c>
      <c r="G23" s="1966" t="s">
        <v>621</v>
      </c>
      <c r="H23" s="1728"/>
      <c r="I23" s="1979"/>
      <c r="J23" s="355"/>
      <c r="K23" s="919">
        <f t="shared" si="12"/>
        <v>0</v>
      </c>
      <c r="L23" s="919">
        <f t="shared" si="13"/>
        <v>24.2</v>
      </c>
      <c r="M23" s="357">
        <v>22</v>
      </c>
      <c r="N23" s="371" t="s">
        <v>632</v>
      </c>
      <c r="O23" s="355"/>
      <c r="P23" s="919">
        <f t="shared" si="8"/>
        <v>0</v>
      </c>
      <c r="Q23" s="919">
        <f t="shared" si="9"/>
        <v>329.01000000000005</v>
      </c>
      <c r="R23" s="942">
        <v>299.10000000000002</v>
      </c>
    </row>
    <row r="24" spans="1:18" s="6" customFormat="1" ht="15.9" customHeight="1" thickBot="1">
      <c r="A24" s="2017" t="s">
        <v>625</v>
      </c>
      <c r="B24" s="2018"/>
      <c r="C24" s="367"/>
      <c r="D24" s="919">
        <f t="shared" si="14"/>
        <v>0</v>
      </c>
      <c r="E24" s="919">
        <f t="shared" si="15"/>
        <v>10.944999999999999</v>
      </c>
      <c r="F24" s="360">
        <v>9.9499999999999993</v>
      </c>
      <c r="G24" s="2037" t="s">
        <v>975</v>
      </c>
      <c r="H24" s="2038"/>
      <c r="I24" s="2039"/>
      <c r="J24" s="358"/>
      <c r="K24" s="919">
        <f t="shared" si="12"/>
        <v>0</v>
      </c>
      <c r="L24" s="919">
        <f t="shared" si="13"/>
        <v>17.490000000000002</v>
      </c>
      <c r="M24" s="368">
        <v>15.9</v>
      </c>
      <c r="N24" s="356" t="s">
        <v>635</v>
      </c>
      <c r="O24" s="355"/>
      <c r="P24" s="919">
        <f t="shared" si="8"/>
        <v>0</v>
      </c>
      <c r="Q24" s="919">
        <f t="shared" si="9"/>
        <v>1.65</v>
      </c>
      <c r="R24" s="942">
        <v>1.5</v>
      </c>
    </row>
    <row r="25" spans="1:18" s="6" customFormat="1" ht="15.9" customHeight="1" thickBot="1">
      <c r="A25" s="2017" t="s">
        <v>626</v>
      </c>
      <c r="B25" s="2018"/>
      <c r="C25" s="367"/>
      <c r="D25" s="919">
        <f t="shared" si="14"/>
        <v>0</v>
      </c>
      <c r="E25" s="919">
        <f t="shared" si="15"/>
        <v>14.52</v>
      </c>
      <c r="F25" s="360">
        <v>13.2</v>
      </c>
      <c r="G25" s="1977" t="s">
        <v>10</v>
      </c>
      <c r="H25" s="2028"/>
      <c r="I25" s="2029"/>
      <c r="J25" s="369">
        <f>J24+J23+J22+J21+J20</f>
        <v>0</v>
      </c>
      <c r="K25" s="369">
        <f>K24+K23+K22+K21+K20</f>
        <v>0</v>
      </c>
      <c r="L25" s="927">
        <f>K25</f>
        <v>0</v>
      </c>
      <c r="N25" s="356" t="s">
        <v>642</v>
      </c>
      <c r="O25" s="355"/>
      <c r="P25" s="919">
        <f t="shared" si="8"/>
        <v>0</v>
      </c>
      <c r="Q25" s="919">
        <f t="shared" si="9"/>
        <v>5.0599999999999996</v>
      </c>
      <c r="R25" s="942">
        <v>4.5999999999999996</v>
      </c>
    </row>
    <row r="26" spans="1:18" s="6" customFormat="1" ht="15.9" customHeight="1" thickBot="1">
      <c r="A26" s="2017" t="s">
        <v>629</v>
      </c>
      <c r="B26" s="2018"/>
      <c r="C26" s="370"/>
      <c r="D26" s="919">
        <f t="shared" si="14"/>
        <v>0</v>
      </c>
      <c r="E26" s="919">
        <f t="shared" si="15"/>
        <v>14.52</v>
      </c>
      <c r="F26" s="360">
        <v>13.2</v>
      </c>
      <c r="G26" s="1577" t="s">
        <v>627</v>
      </c>
      <c r="H26" s="2021"/>
      <c r="I26" s="2021"/>
      <c r="J26" s="2021"/>
      <c r="K26" s="2021"/>
      <c r="L26" s="2021"/>
      <c r="M26" s="2021"/>
      <c r="N26" s="821" t="s">
        <v>645</v>
      </c>
      <c r="O26" s="355"/>
      <c r="P26" s="919">
        <f t="shared" si="8"/>
        <v>0</v>
      </c>
      <c r="Q26" s="919">
        <f t="shared" si="9"/>
        <v>24.419999999999998</v>
      </c>
      <c r="R26" s="942">
        <v>22.2</v>
      </c>
    </row>
    <row r="27" spans="1:18" s="6" customFormat="1" ht="15.9" customHeight="1" thickBot="1">
      <c r="A27" s="1971" t="s">
        <v>10</v>
      </c>
      <c r="B27" s="1972"/>
      <c r="C27" s="399">
        <f>C26+C25+C24+C23+C22</f>
        <v>0</v>
      </c>
      <c r="D27" s="399">
        <f>D26+D25+D24+D23+D22</f>
        <v>0</v>
      </c>
      <c r="E27" s="920">
        <f>D27</f>
        <v>0</v>
      </c>
      <c r="G27" s="1562" t="s">
        <v>442</v>
      </c>
      <c r="H27" s="2023"/>
      <c r="I27" s="2023"/>
      <c r="J27" s="2023"/>
      <c r="K27" s="2023"/>
      <c r="L27" s="2023"/>
      <c r="M27" s="2023"/>
      <c r="N27" s="821" t="s">
        <v>647</v>
      </c>
      <c r="O27" s="355"/>
      <c r="P27" s="919">
        <f t="shared" si="8"/>
        <v>0</v>
      </c>
      <c r="Q27" s="919">
        <f t="shared" si="9"/>
        <v>14.52</v>
      </c>
      <c r="R27" s="942">
        <v>13.2</v>
      </c>
    </row>
    <row r="28" spans="1:18" s="6" customFormat="1" ht="15.9" customHeight="1" thickBot="1">
      <c r="A28" s="1513" t="s">
        <v>633</v>
      </c>
      <c r="B28" s="1924"/>
      <c r="C28" s="1924"/>
      <c r="D28" s="1924"/>
      <c r="E28" s="1924"/>
      <c r="F28" s="1924"/>
      <c r="G28" s="1969" t="s">
        <v>631</v>
      </c>
      <c r="H28" s="1726"/>
      <c r="I28" s="1970"/>
      <c r="J28" s="409"/>
      <c r="K28" s="919">
        <f t="shared" ref="K28:K33" si="16">J28*L28</f>
        <v>0</v>
      </c>
      <c r="L28" s="919">
        <f t="shared" ref="L28:L33" si="17">(M28*10%)+M28</f>
        <v>14.52</v>
      </c>
      <c r="M28" s="429">
        <v>13.2</v>
      </c>
      <c r="N28" s="821" t="s">
        <v>650</v>
      </c>
      <c r="O28" s="355"/>
      <c r="P28" s="919">
        <f t="shared" si="8"/>
        <v>0</v>
      </c>
      <c r="Q28" s="919">
        <f t="shared" si="9"/>
        <v>5.4450000000000003</v>
      </c>
      <c r="R28" s="942">
        <v>4.95</v>
      </c>
    </row>
    <row r="29" spans="1:18" s="6" customFormat="1" ht="15.9" customHeight="1">
      <c r="A29" s="2024" t="s">
        <v>636</v>
      </c>
      <c r="B29" s="2025"/>
      <c r="C29" s="400"/>
      <c r="D29" s="919">
        <f t="shared" ref="D29:D34" si="18">C29*E29</f>
        <v>0</v>
      </c>
      <c r="E29" s="919">
        <f t="shared" ref="E29:E34" si="19">(F29*10%)+F29</f>
        <v>9.7349999999999994</v>
      </c>
      <c r="F29" s="401">
        <v>8.85</v>
      </c>
      <c r="G29" s="1966" t="s">
        <v>634</v>
      </c>
      <c r="H29" s="1728"/>
      <c r="I29" s="1979"/>
      <c r="J29" s="355"/>
      <c r="K29" s="919">
        <f t="shared" si="16"/>
        <v>0</v>
      </c>
      <c r="L29" s="919">
        <f t="shared" si="17"/>
        <v>18.535</v>
      </c>
      <c r="M29" s="368">
        <v>16.850000000000001</v>
      </c>
      <c r="N29" s="821" t="s">
        <v>651</v>
      </c>
      <c r="O29" s="355"/>
      <c r="P29" s="919">
        <f t="shared" si="8"/>
        <v>0</v>
      </c>
      <c r="Q29" s="919">
        <f t="shared" si="9"/>
        <v>12.705</v>
      </c>
      <c r="R29" s="942">
        <v>11.55</v>
      </c>
    </row>
    <row r="30" spans="1:18" s="6" customFormat="1" ht="15.9" customHeight="1">
      <c r="A30" s="2017" t="s">
        <v>638</v>
      </c>
      <c r="B30" s="2018"/>
      <c r="C30" s="367"/>
      <c r="D30" s="919">
        <f t="shared" si="18"/>
        <v>0</v>
      </c>
      <c r="E30" s="919">
        <f t="shared" si="19"/>
        <v>10.89</v>
      </c>
      <c r="F30" s="372">
        <v>9.9</v>
      </c>
      <c r="G30" s="1966" t="s">
        <v>637</v>
      </c>
      <c r="H30" s="1728"/>
      <c r="I30" s="1979"/>
      <c r="J30" s="355"/>
      <c r="K30" s="919">
        <f t="shared" si="16"/>
        <v>0</v>
      </c>
      <c r="L30" s="919">
        <f t="shared" si="17"/>
        <v>16.39</v>
      </c>
      <c r="M30" s="368">
        <v>14.9</v>
      </c>
      <c r="N30" s="821" t="s">
        <v>653</v>
      </c>
      <c r="O30" s="355"/>
      <c r="P30" s="919">
        <f t="shared" si="8"/>
        <v>0</v>
      </c>
      <c r="Q30" s="919">
        <f t="shared" si="9"/>
        <v>22</v>
      </c>
      <c r="R30" s="942">
        <v>20</v>
      </c>
    </row>
    <row r="31" spans="1:18" s="6" customFormat="1" ht="15.9" customHeight="1">
      <c r="A31" s="2017" t="s">
        <v>640</v>
      </c>
      <c r="B31" s="2018"/>
      <c r="C31" s="367"/>
      <c r="D31" s="919">
        <f t="shared" si="18"/>
        <v>0</v>
      </c>
      <c r="E31" s="919">
        <f t="shared" si="19"/>
        <v>12.705</v>
      </c>
      <c r="F31" s="372">
        <v>11.55</v>
      </c>
      <c r="G31" s="1966" t="s">
        <v>639</v>
      </c>
      <c r="H31" s="1728"/>
      <c r="I31" s="1979"/>
      <c r="J31" s="355"/>
      <c r="K31" s="919">
        <f t="shared" si="16"/>
        <v>0</v>
      </c>
      <c r="L31" s="919">
        <f t="shared" si="17"/>
        <v>21.175000000000001</v>
      </c>
      <c r="M31" s="368">
        <v>19.25</v>
      </c>
      <c r="N31" s="821" t="s">
        <v>655</v>
      </c>
      <c r="O31" s="110"/>
      <c r="P31" s="919">
        <f t="shared" si="8"/>
        <v>0</v>
      </c>
      <c r="Q31" s="919">
        <f t="shared" si="9"/>
        <v>24.695</v>
      </c>
      <c r="R31" s="942">
        <v>22.45</v>
      </c>
    </row>
    <row r="32" spans="1:18" s="6" customFormat="1" ht="15.9" customHeight="1">
      <c r="A32" s="2017" t="s">
        <v>643</v>
      </c>
      <c r="B32" s="2018"/>
      <c r="C32" s="367"/>
      <c r="D32" s="919">
        <f t="shared" si="18"/>
        <v>0</v>
      </c>
      <c r="E32" s="919">
        <f t="shared" si="19"/>
        <v>14.52</v>
      </c>
      <c r="F32" s="372">
        <v>13.2</v>
      </c>
      <c r="G32" s="1966" t="s">
        <v>641</v>
      </c>
      <c r="H32" s="1728"/>
      <c r="I32" s="1979"/>
      <c r="J32" s="355"/>
      <c r="K32" s="919">
        <f t="shared" si="16"/>
        <v>0</v>
      </c>
      <c r="L32" s="919">
        <f t="shared" si="17"/>
        <v>11.55</v>
      </c>
      <c r="M32" s="368">
        <v>10.5</v>
      </c>
      <c r="N32" s="821" t="s">
        <v>660</v>
      </c>
      <c r="O32" s="355"/>
      <c r="P32" s="919">
        <f t="shared" si="8"/>
        <v>0</v>
      </c>
      <c r="Q32" s="919">
        <f t="shared" si="9"/>
        <v>2.4200000000000004</v>
      </c>
      <c r="R32" s="942">
        <v>2.2000000000000002</v>
      </c>
    </row>
    <row r="33" spans="1:19" s="6" customFormat="1" ht="15.9" customHeight="1" thickBot="1">
      <c r="A33" s="2017" t="s">
        <v>646</v>
      </c>
      <c r="B33" s="2018"/>
      <c r="C33" s="367"/>
      <c r="D33" s="919">
        <f t="shared" si="18"/>
        <v>0</v>
      </c>
      <c r="E33" s="919">
        <f t="shared" si="19"/>
        <v>14.52</v>
      </c>
      <c r="F33" s="372">
        <v>13.2</v>
      </c>
      <c r="G33" s="1999" t="s">
        <v>644</v>
      </c>
      <c r="H33" s="2026"/>
      <c r="I33" s="2027"/>
      <c r="J33" s="355"/>
      <c r="K33" s="919">
        <f t="shared" si="16"/>
        <v>0</v>
      </c>
      <c r="L33" s="919">
        <f t="shared" si="17"/>
        <v>12.705</v>
      </c>
      <c r="M33" s="368">
        <v>11.55</v>
      </c>
      <c r="N33" s="356" t="s">
        <v>663</v>
      </c>
      <c r="O33" s="110"/>
      <c r="P33" s="919">
        <f t="shared" si="8"/>
        <v>0</v>
      </c>
      <c r="Q33" s="919">
        <f t="shared" si="9"/>
        <v>34.869999999999997</v>
      </c>
      <c r="R33" s="942">
        <v>31.7</v>
      </c>
    </row>
    <row r="34" spans="1:19" s="6" customFormat="1" ht="15.9" customHeight="1" thickBot="1">
      <c r="A34" s="2019" t="s">
        <v>648</v>
      </c>
      <c r="B34" s="2020"/>
      <c r="C34" s="373"/>
      <c r="D34" s="919">
        <f t="shared" si="18"/>
        <v>0</v>
      </c>
      <c r="E34" s="919">
        <f t="shared" si="19"/>
        <v>9.9550000000000001</v>
      </c>
      <c r="F34" s="372">
        <v>9.0500000000000007</v>
      </c>
      <c r="G34" s="1977" t="s">
        <v>10</v>
      </c>
      <c r="H34" s="1977"/>
      <c r="I34" s="1978"/>
      <c r="J34" s="369">
        <f>J33+J32+J31+J30+J29+J28</f>
        <v>0</v>
      </c>
      <c r="K34" s="369">
        <f>K33+K32+K31+K30+K29+K28</f>
        <v>0</v>
      </c>
      <c r="L34" s="927">
        <f>K34</f>
        <v>0</v>
      </c>
      <c r="N34" s="821" t="s">
        <v>669</v>
      </c>
      <c r="O34" s="355"/>
      <c r="P34" s="919">
        <f t="shared" si="8"/>
        <v>0</v>
      </c>
      <c r="Q34" s="919">
        <f t="shared" si="9"/>
        <v>7.8650000000000002</v>
      </c>
      <c r="R34" s="942">
        <v>7.15</v>
      </c>
    </row>
    <row r="35" spans="1:19" s="6" customFormat="1" ht="15.9" customHeight="1" thickBot="1">
      <c r="A35" s="2011" t="s">
        <v>10</v>
      </c>
      <c r="B35" s="2022"/>
      <c r="C35" s="374">
        <f>C34+C33+C32+C31+C30+C29</f>
        <v>0</v>
      </c>
      <c r="D35" s="374">
        <f>D34+D33+D32+D31+D30+D29</f>
        <v>0</v>
      </c>
      <c r="E35" s="921">
        <f>D35</f>
        <v>0</v>
      </c>
      <c r="G35" s="1577" t="s">
        <v>649</v>
      </c>
      <c r="H35" s="2021"/>
      <c r="I35" s="2021"/>
      <c r="J35" s="2021"/>
      <c r="K35" s="2021"/>
      <c r="L35" s="2021"/>
      <c r="M35" s="2021"/>
      <c r="N35" s="821" t="s">
        <v>672</v>
      </c>
      <c r="O35" s="355"/>
      <c r="P35" s="919">
        <f t="shared" si="8"/>
        <v>0</v>
      </c>
      <c r="Q35" s="919">
        <f t="shared" si="9"/>
        <v>2.31</v>
      </c>
      <c r="R35" s="942">
        <v>2.1</v>
      </c>
    </row>
    <row r="36" spans="1:19" s="6" customFormat="1" ht="15.9" customHeight="1" thickBot="1">
      <c r="A36" s="741" t="s">
        <v>219</v>
      </c>
      <c r="B36" s="742"/>
      <c r="C36" s="742"/>
      <c r="D36" s="808"/>
      <c r="E36" s="1135"/>
      <c r="F36" s="742"/>
      <c r="G36" s="1562" t="s">
        <v>442</v>
      </c>
      <c r="H36" s="2023"/>
      <c r="I36" s="2023"/>
      <c r="J36" s="2023"/>
      <c r="K36" s="2023"/>
      <c r="L36" s="2023"/>
      <c r="M36" s="2023"/>
      <c r="N36" s="821" t="s">
        <v>673</v>
      </c>
      <c r="O36" s="110"/>
      <c r="P36" s="919">
        <f t="shared" si="8"/>
        <v>0</v>
      </c>
      <c r="Q36" s="919">
        <f t="shared" si="9"/>
        <v>12.815000000000001</v>
      </c>
      <c r="R36" s="942">
        <v>11.65</v>
      </c>
    </row>
    <row r="37" spans="1:19" s="6" customFormat="1" ht="15.9" customHeight="1" thickBot="1">
      <c r="A37" s="585" t="s">
        <v>656</v>
      </c>
      <c r="B37" s="586"/>
      <c r="C37" s="586"/>
      <c r="D37" s="586"/>
      <c r="E37" s="586"/>
      <c r="F37" s="586"/>
      <c r="G37" s="1969" t="s">
        <v>652</v>
      </c>
      <c r="H37" s="1726"/>
      <c r="I37" s="1970"/>
      <c r="J37" s="409"/>
      <c r="K37" s="919">
        <f t="shared" ref="K37:K43" si="20">J37*L37</f>
        <v>0</v>
      </c>
      <c r="L37" s="919">
        <f t="shared" ref="L37:L43" si="21">(M37*10%)+M37</f>
        <v>18.205000000000002</v>
      </c>
      <c r="M37" s="429">
        <v>16.55</v>
      </c>
      <c r="N37" s="382" t="s">
        <v>675</v>
      </c>
      <c r="O37" s="364"/>
      <c r="P37" s="919">
        <f t="shared" si="8"/>
        <v>0</v>
      </c>
      <c r="Q37" s="919">
        <f t="shared" si="9"/>
        <v>235.95</v>
      </c>
      <c r="R37" s="386">
        <v>214.5</v>
      </c>
    </row>
    <row r="38" spans="1:19" s="6" customFormat="1" ht="15.9" customHeight="1" thickBot="1">
      <c r="A38" s="1513" t="s">
        <v>658</v>
      </c>
      <c r="B38" s="1924"/>
      <c r="C38" s="1924"/>
      <c r="D38" s="1924"/>
      <c r="E38" s="1924"/>
      <c r="F38" s="1924"/>
      <c r="G38" s="1966" t="s">
        <v>654</v>
      </c>
      <c r="H38" s="1728"/>
      <c r="I38" s="1979"/>
      <c r="J38" s="355"/>
      <c r="K38" s="919">
        <f t="shared" si="20"/>
        <v>0</v>
      </c>
      <c r="L38" s="919">
        <f t="shared" si="21"/>
        <v>16.39</v>
      </c>
      <c r="M38" s="368">
        <v>14.9</v>
      </c>
      <c r="N38" s="425" t="s">
        <v>678</v>
      </c>
      <c r="O38" s="426"/>
      <c r="P38" s="919">
        <f t="shared" si="8"/>
        <v>0</v>
      </c>
      <c r="Q38" s="919">
        <f t="shared" si="9"/>
        <v>58.08</v>
      </c>
      <c r="R38" s="943">
        <v>52.8</v>
      </c>
    </row>
    <row r="39" spans="1:19" s="6" customFormat="1" ht="15.9" customHeight="1" thickBot="1">
      <c r="A39" s="776" t="s">
        <v>661</v>
      </c>
      <c r="B39" s="777"/>
      <c r="C39" s="402"/>
      <c r="D39" s="919">
        <f t="shared" ref="D39:D44" si="22">C39*E39</f>
        <v>0</v>
      </c>
      <c r="E39" s="919">
        <f t="shared" ref="E39:E44" si="23">(F39*10%)+F39</f>
        <v>10.89</v>
      </c>
      <c r="F39" s="403">
        <v>9.9</v>
      </c>
      <c r="G39" s="1966" t="s">
        <v>657</v>
      </c>
      <c r="H39" s="2013"/>
      <c r="I39" s="2014"/>
      <c r="J39" s="378"/>
      <c r="K39" s="919">
        <f t="shared" si="20"/>
        <v>0</v>
      </c>
      <c r="L39" s="919">
        <f t="shared" si="21"/>
        <v>26.51</v>
      </c>
      <c r="M39" s="357">
        <v>24.1</v>
      </c>
      <c r="N39" s="420" t="s">
        <v>10</v>
      </c>
      <c r="O39" s="369">
        <f>SUM(O13:O38)</f>
        <v>0</v>
      </c>
      <c r="P39" s="369">
        <f>SUM(P13:P38)</f>
        <v>0</v>
      </c>
      <c r="Q39" s="926">
        <f>P39</f>
        <v>0</v>
      </c>
    </row>
    <row r="40" spans="1:19" s="6" customFormat="1" ht="15.9" customHeight="1">
      <c r="A40" s="772" t="s">
        <v>664</v>
      </c>
      <c r="B40" s="773"/>
      <c r="C40" s="359"/>
      <c r="D40" s="919">
        <f t="shared" si="22"/>
        <v>0</v>
      </c>
      <c r="E40" s="919">
        <f t="shared" si="23"/>
        <v>9.4050000000000011</v>
      </c>
      <c r="F40" s="360">
        <v>8.5500000000000007</v>
      </c>
      <c r="G40" s="1966" t="s">
        <v>659</v>
      </c>
      <c r="H40" s="1728"/>
      <c r="I40" s="1979"/>
      <c r="J40" s="355"/>
      <c r="K40" s="919">
        <f t="shared" si="20"/>
        <v>0</v>
      </c>
      <c r="L40" s="919">
        <f t="shared" si="21"/>
        <v>16.39</v>
      </c>
      <c r="M40" s="368">
        <v>14.9</v>
      </c>
      <c r="N40" s="807" t="s">
        <v>683</v>
      </c>
      <c r="O40" s="808"/>
      <c r="P40" s="808"/>
      <c r="Q40" s="808"/>
      <c r="R40" s="809"/>
    </row>
    <row r="41" spans="1:19" s="6" customFormat="1" ht="15.9" customHeight="1" thickBot="1">
      <c r="A41" s="772" t="s">
        <v>666</v>
      </c>
      <c r="B41" s="773"/>
      <c r="C41" s="359"/>
      <c r="D41" s="919">
        <f t="shared" si="22"/>
        <v>0</v>
      </c>
      <c r="E41" s="919">
        <f t="shared" si="23"/>
        <v>10.89</v>
      </c>
      <c r="F41" s="360">
        <v>9.9</v>
      </c>
      <c r="G41" s="1966" t="s">
        <v>662</v>
      </c>
      <c r="H41" s="1728"/>
      <c r="I41" s="1979"/>
      <c r="J41" s="355"/>
      <c r="K41" s="919">
        <f t="shared" si="20"/>
        <v>0</v>
      </c>
      <c r="L41" s="919">
        <f t="shared" si="21"/>
        <v>16.39</v>
      </c>
      <c r="M41" s="368">
        <v>14.9</v>
      </c>
      <c r="N41" s="804" t="s">
        <v>531</v>
      </c>
      <c r="O41" s="805"/>
      <c r="P41" s="805"/>
      <c r="Q41" s="805"/>
      <c r="R41" s="806"/>
      <c r="S41" s="145"/>
    </row>
    <row r="42" spans="1:19" s="6" customFormat="1" ht="15.9" customHeight="1">
      <c r="A42" s="772" t="s">
        <v>668</v>
      </c>
      <c r="B42" s="773"/>
      <c r="C42" s="359"/>
      <c r="D42" s="919">
        <f t="shared" si="22"/>
        <v>0</v>
      </c>
      <c r="E42" s="919">
        <f t="shared" si="23"/>
        <v>24.419999999999998</v>
      </c>
      <c r="F42" s="379">
        <v>22.2</v>
      </c>
      <c r="G42" s="1990" t="s">
        <v>665</v>
      </c>
      <c r="H42" s="1990"/>
      <c r="I42" s="1967"/>
      <c r="J42" s="110"/>
      <c r="K42" s="919">
        <f t="shared" si="20"/>
        <v>0</v>
      </c>
      <c r="L42" s="919">
        <f t="shared" si="21"/>
        <v>17.490000000000002</v>
      </c>
      <c r="M42" s="372">
        <v>15.9</v>
      </c>
      <c r="N42" s="423" t="s">
        <v>688</v>
      </c>
      <c r="O42" s="62"/>
      <c r="P42" s="919">
        <f>O42*Q42</f>
        <v>0</v>
      </c>
      <c r="Q42" s="919">
        <f>(R42*10%)+R42</f>
        <v>12.1</v>
      </c>
      <c r="R42" s="435">
        <v>11</v>
      </c>
      <c r="S42" s="415">
        <f>SUM(S31:S41)</f>
        <v>0</v>
      </c>
    </row>
    <row r="43" spans="1:19" s="6" customFormat="1" ht="15.9" customHeight="1" thickBot="1">
      <c r="A43" s="772" t="s">
        <v>670</v>
      </c>
      <c r="B43" s="773"/>
      <c r="C43" s="380"/>
      <c r="D43" s="919">
        <f t="shared" si="22"/>
        <v>0</v>
      </c>
      <c r="E43" s="919">
        <f t="shared" si="23"/>
        <v>10.89</v>
      </c>
      <c r="F43" s="379">
        <v>9.9</v>
      </c>
      <c r="G43" s="1999" t="s">
        <v>667</v>
      </c>
      <c r="H43" s="2015"/>
      <c r="I43" s="2016"/>
      <c r="J43" s="110"/>
      <c r="K43" s="919">
        <f t="shared" si="20"/>
        <v>0</v>
      </c>
      <c r="L43" s="919">
        <f t="shared" si="21"/>
        <v>16.39</v>
      </c>
      <c r="M43" s="372">
        <v>14.9</v>
      </c>
      <c r="N43" s="413"/>
      <c r="O43" s="41"/>
      <c r="P43" s="919"/>
      <c r="Q43" s="944"/>
      <c r="R43" s="427"/>
    </row>
    <row r="44" spans="1:19" s="6" customFormat="1" ht="15.9" customHeight="1" thickBot="1">
      <c r="A44" s="772" t="s">
        <v>584</v>
      </c>
      <c r="B44" s="773"/>
      <c r="C44" s="361"/>
      <c r="D44" s="919">
        <f t="shared" si="22"/>
        <v>0</v>
      </c>
      <c r="E44" s="919">
        <f t="shared" si="23"/>
        <v>16.39</v>
      </c>
      <c r="F44" s="381">
        <v>14.9</v>
      </c>
      <c r="G44" s="1977" t="s">
        <v>10</v>
      </c>
      <c r="H44" s="1977"/>
      <c r="I44" s="1978"/>
      <c r="J44" s="369">
        <f>J43+J42+J41+J40+J39+J38+J37</f>
        <v>0</v>
      </c>
      <c r="K44" s="369">
        <f>K43+K42+K41+K40+K39+K38+K37</f>
        <v>0</v>
      </c>
      <c r="L44" s="933">
        <f>K44</f>
        <v>0</v>
      </c>
      <c r="N44" s="420" t="s">
        <v>10</v>
      </c>
      <c r="O44" s="369">
        <f>O43+O42</f>
        <v>0</v>
      </c>
      <c r="P44" s="369">
        <f>P43+P42</f>
        <v>0</v>
      </c>
      <c r="Q44" s="926">
        <f>P44</f>
        <v>0</v>
      </c>
    </row>
    <row r="45" spans="1:19" s="6" customFormat="1" ht="15.9" customHeight="1" thickBot="1">
      <c r="A45" s="1971" t="s">
        <v>10</v>
      </c>
      <c r="B45" s="1972"/>
      <c r="C45" s="404">
        <f>C44+C43+C42+C41+C40+C39</f>
        <v>0</v>
      </c>
      <c r="D45" s="404">
        <f>D44+D43+D42+D41+D40+D39</f>
        <v>0</v>
      </c>
      <c r="E45" s="922">
        <f>D45</f>
        <v>0</v>
      </c>
      <c r="G45" s="1577" t="s">
        <v>671</v>
      </c>
      <c r="H45" s="1578"/>
      <c r="I45" s="1578"/>
      <c r="J45" s="1904"/>
      <c r="K45" s="1904"/>
      <c r="L45" s="1904"/>
      <c r="M45" s="1578"/>
      <c r="N45" s="136"/>
      <c r="O45" s="383"/>
      <c r="P45" s="383"/>
      <c r="Q45" s="945"/>
      <c r="R45" s="384"/>
    </row>
    <row r="46" spans="1:19" s="6" customFormat="1" ht="15.9" customHeight="1" thickBot="1">
      <c r="A46" s="1513" t="s">
        <v>676</v>
      </c>
      <c r="B46" s="1924"/>
      <c r="C46" s="1924"/>
      <c r="D46" s="1924"/>
      <c r="E46" s="1924"/>
      <c r="F46" s="1924"/>
      <c r="G46" s="1562" t="s">
        <v>442</v>
      </c>
      <c r="H46" s="1563"/>
      <c r="I46" s="1563"/>
      <c r="J46" s="1968"/>
      <c r="K46" s="1968"/>
      <c r="L46" s="1968"/>
      <c r="M46" s="1563"/>
      <c r="N46" s="71"/>
      <c r="O46" s="378"/>
      <c r="P46" s="930"/>
      <c r="Q46" s="930"/>
      <c r="R46" s="389"/>
    </row>
    <row r="47" spans="1:19" s="6" customFormat="1" ht="15.9" customHeight="1">
      <c r="A47" s="1975" t="s">
        <v>679</v>
      </c>
      <c r="B47" s="1976"/>
      <c r="C47" s="402"/>
      <c r="D47" s="919">
        <f t="shared" ref="D47:D52" si="24">C47*E47</f>
        <v>0</v>
      </c>
      <c r="E47" s="919">
        <f t="shared" ref="E47:E52" si="25">(F47*10%)+F47</f>
        <v>11.88</v>
      </c>
      <c r="F47" s="405">
        <v>10.8</v>
      </c>
      <c r="G47" s="1969" t="s">
        <v>674</v>
      </c>
      <c r="H47" s="1726"/>
      <c r="I47" s="1970"/>
      <c r="J47" s="409"/>
      <c r="K47" s="919">
        <f t="shared" ref="K47:K48" si="26">J47*L47</f>
        <v>0</v>
      </c>
      <c r="L47" s="919">
        <f t="shared" ref="L47:L48" si="27">(M47*10%)+M47</f>
        <v>25.52</v>
      </c>
      <c r="M47" s="429">
        <v>23.2</v>
      </c>
      <c r="N47" s="71"/>
      <c r="O47" s="378"/>
      <c r="P47" s="930"/>
      <c r="Q47" s="930"/>
      <c r="R47" s="389"/>
    </row>
    <row r="48" spans="1:19" s="6" customFormat="1" ht="15.9" customHeight="1" thickBot="1">
      <c r="A48" s="1966" t="s">
        <v>680</v>
      </c>
      <c r="B48" s="1967"/>
      <c r="C48" s="359"/>
      <c r="D48" s="919">
        <f t="shared" si="24"/>
        <v>0</v>
      </c>
      <c r="E48" s="919">
        <f t="shared" si="25"/>
        <v>16.39</v>
      </c>
      <c r="F48" s="379">
        <v>14.9</v>
      </c>
      <c r="G48" s="1973" t="s">
        <v>677</v>
      </c>
      <c r="H48" s="1973"/>
      <c r="I48" s="1974"/>
      <c r="J48" s="355"/>
      <c r="K48" s="919">
        <f t="shared" si="26"/>
        <v>0</v>
      </c>
      <c r="L48" s="919">
        <f t="shared" si="27"/>
        <v>10.89</v>
      </c>
      <c r="M48" s="368">
        <v>9.9</v>
      </c>
      <c r="N48" s="40"/>
      <c r="O48" s="378"/>
      <c r="P48" s="930"/>
      <c r="Q48" s="930"/>
      <c r="R48" s="389"/>
    </row>
    <row r="49" spans="1:18" s="6" customFormat="1" ht="15.9" customHeight="1" thickBot="1">
      <c r="A49" s="1966" t="s">
        <v>682</v>
      </c>
      <c r="B49" s="1967"/>
      <c r="C49" s="359"/>
      <c r="D49" s="919">
        <f t="shared" si="24"/>
        <v>0</v>
      </c>
      <c r="E49" s="919">
        <f t="shared" si="25"/>
        <v>10.89</v>
      </c>
      <c r="F49" s="379">
        <v>9.9</v>
      </c>
      <c r="G49" s="1977" t="s">
        <v>10</v>
      </c>
      <c r="H49" s="1977"/>
      <c r="I49" s="1978"/>
      <c r="J49" s="369">
        <f>J48+J47</f>
        <v>0</v>
      </c>
      <c r="K49" s="369">
        <f>K48+K47</f>
        <v>0</v>
      </c>
      <c r="L49" s="933">
        <f>K49</f>
        <v>0</v>
      </c>
      <c r="N49" s="40"/>
      <c r="O49" s="378"/>
      <c r="P49" s="930"/>
      <c r="Q49" s="930"/>
      <c r="R49" s="389"/>
    </row>
    <row r="50" spans="1:18" s="6" customFormat="1" ht="15.9" customHeight="1">
      <c r="A50" s="1966" t="s">
        <v>684</v>
      </c>
      <c r="B50" s="1967"/>
      <c r="C50" s="359"/>
      <c r="D50" s="919">
        <f t="shared" si="24"/>
        <v>0</v>
      </c>
      <c r="E50" s="919">
        <f t="shared" si="25"/>
        <v>12.65</v>
      </c>
      <c r="F50" s="379">
        <v>11.5</v>
      </c>
      <c r="G50" s="1577" t="s">
        <v>681</v>
      </c>
      <c r="H50" s="1578"/>
      <c r="I50" s="1578"/>
      <c r="J50" s="1904"/>
      <c r="K50" s="1904"/>
      <c r="L50" s="1904"/>
      <c r="M50" s="1578"/>
      <c r="N50" s="40"/>
      <c r="O50" s="378"/>
      <c r="P50" s="930"/>
      <c r="Q50" s="930"/>
      <c r="R50" s="389"/>
    </row>
    <row r="51" spans="1:18" s="6" customFormat="1" ht="15.9" customHeight="1" thickBot="1">
      <c r="A51" s="1966" t="s">
        <v>686</v>
      </c>
      <c r="B51" s="1967"/>
      <c r="C51" s="359"/>
      <c r="D51" s="919">
        <f t="shared" si="24"/>
        <v>0</v>
      </c>
      <c r="E51" s="919">
        <f t="shared" si="25"/>
        <v>16.39</v>
      </c>
      <c r="F51" s="379">
        <v>14.9</v>
      </c>
      <c r="G51" s="1562" t="s">
        <v>467</v>
      </c>
      <c r="H51" s="1563"/>
      <c r="I51" s="1563"/>
      <c r="J51" s="1968"/>
      <c r="K51" s="1968"/>
      <c r="L51" s="1968"/>
      <c r="M51" s="1563"/>
      <c r="N51" s="40"/>
      <c r="O51" s="378"/>
      <c r="P51" s="930"/>
      <c r="Q51" s="930"/>
      <c r="R51" s="389"/>
    </row>
    <row r="52" spans="1:18" s="6" customFormat="1" ht="15.9" customHeight="1" thickBot="1">
      <c r="A52" s="1966" t="s">
        <v>598</v>
      </c>
      <c r="B52" s="1967"/>
      <c r="C52" s="361"/>
      <c r="D52" s="919">
        <f t="shared" si="24"/>
        <v>0</v>
      </c>
      <c r="E52" s="919">
        <f t="shared" si="25"/>
        <v>16.39</v>
      </c>
      <c r="F52" s="379">
        <v>14.9</v>
      </c>
      <c r="G52" s="1969" t="s">
        <v>685</v>
      </c>
      <c r="H52" s="1726"/>
      <c r="I52" s="1970"/>
      <c r="J52" s="409"/>
      <c r="K52" s="919">
        <f t="shared" ref="K52:K62" si="28">J52*L52</f>
        <v>0</v>
      </c>
      <c r="L52" s="919">
        <f t="shared" ref="L52:L62" si="29">(M52*10%)+M52</f>
        <v>17.434999999999999</v>
      </c>
      <c r="M52" s="428">
        <v>15.85</v>
      </c>
      <c r="N52" s="40"/>
      <c r="O52" s="378"/>
      <c r="P52" s="930"/>
      <c r="Q52" s="930"/>
      <c r="R52" s="389"/>
    </row>
    <row r="53" spans="1:18" s="6" customFormat="1" ht="15.9" customHeight="1" thickBot="1">
      <c r="A53" s="1971" t="s">
        <v>10</v>
      </c>
      <c r="B53" s="1972"/>
      <c r="C53" s="399">
        <f>C52+C51+C50+C49+C48+C47</f>
        <v>0</v>
      </c>
      <c r="D53" s="399">
        <f>D52+D51+D50+D49+D48+D47</f>
        <v>0</v>
      </c>
      <c r="E53" s="920">
        <f>D53</f>
        <v>0</v>
      </c>
      <c r="G53" s="1990" t="s">
        <v>687</v>
      </c>
      <c r="H53" s="1990"/>
      <c r="I53" s="1967"/>
      <c r="J53" s="355"/>
      <c r="K53" s="919">
        <f t="shared" si="28"/>
        <v>0</v>
      </c>
      <c r="L53" s="919">
        <f t="shared" si="29"/>
        <v>15.95</v>
      </c>
      <c r="M53" s="385">
        <v>14.5</v>
      </c>
      <c r="N53" s="40"/>
      <c r="O53" s="378"/>
      <c r="P53" s="930"/>
      <c r="Q53" s="930"/>
      <c r="R53" s="389"/>
    </row>
    <row r="54" spans="1:18" s="6" customFormat="1" ht="15.9" customHeight="1" thickBot="1">
      <c r="A54" s="1513" t="s">
        <v>691</v>
      </c>
      <c r="B54" s="1924"/>
      <c r="C54" s="1924"/>
      <c r="D54" s="1924"/>
      <c r="E54" s="1924"/>
      <c r="F54" s="1924"/>
      <c r="G54" s="1966" t="s">
        <v>689</v>
      </c>
      <c r="H54" s="1728"/>
      <c r="I54" s="1979"/>
      <c r="J54" s="355"/>
      <c r="K54" s="919">
        <f t="shared" si="28"/>
        <v>0</v>
      </c>
      <c r="L54" s="919">
        <f t="shared" si="29"/>
        <v>13.2</v>
      </c>
      <c r="M54" s="385">
        <v>12</v>
      </c>
      <c r="N54" s="40"/>
      <c r="O54" s="378"/>
      <c r="P54" s="930"/>
      <c r="Q54" s="930"/>
      <c r="R54" s="389"/>
    </row>
    <row r="55" spans="1:18" s="6" customFormat="1" ht="15.9" customHeight="1">
      <c r="A55" s="1975" t="s">
        <v>693</v>
      </c>
      <c r="B55" s="1976"/>
      <c r="C55" s="402"/>
      <c r="D55" s="919">
        <f t="shared" ref="D55:D60" si="30">C55*E55</f>
        <v>0</v>
      </c>
      <c r="E55" s="919">
        <f t="shared" ref="E55:E60" si="31">(F55*10%)+F55</f>
        <v>6.05</v>
      </c>
      <c r="F55" s="406">
        <v>5.5</v>
      </c>
      <c r="G55" s="1966" t="s">
        <v>690</v>
      </c>
      <c r="H55" s="1728"/>
      <c r="I55" s="1979"/>
      <c r="J55" s="355"/>
      <c r="K55" s="919">
        <f t="shared" si="28"/>
        <v>0</v>
      </c>
      <c r="L55" s="919">
        <f t="shared" si="29"/>
        <v>12.705</v>
      </c>
      <c r="M55" s="385">
        <v>11.55</v>
      </c>
      <c r="N55" s="40"/>
      <c r="O55" s="378"/>
      <c r="P55" s="930"/>
      <c r="Q55" s="930"/>
      <c r="R55" s="389"/>
    </row>
    <row r="56" spans="1:18" s="6" customFormat="1" ht="15.9" customHeight="1">
      <c r="A56" s="1966" t="s">
        <v>695</v>
      </c>
      <c r="B56" s="1967"/>
      <c r="C56" s="359"/>
      <c r="D56" s="919">
        <f t="shared" si="30"/>
        <v>0</v>
      </c>
      <c r="E56" s="919">
        <f t="shared" si="31"/>
        <v>16.5</v>
      </c>
      <c r="F56" s="379">
        <v>15</v>
      </c>
      <c r="G56" s="1987" t="s">
        <v>692</v>
      </c>
      <c r="H56" s="1988"/>
      <c r="I56" s="1989"/>
      <c r="J56" s="355"/>
      <c r="K56" s="919">
        <f t="shared" si="28"/>
        <v>0</v>
      </c>
      <c r="L56" s="919">
        <f t="shared" si="29"/>
        <v>20.02</v>
      </c>
      <c r="M56" s="385">
        <v>18.2</v>
      </c>
      <c r="N56" s="40"/>
      <c r="O56" s="378"/>
      <c r="P56" s="930"/>
      <c r="Q56" s="930"/>
      <c r="R56" s="389"/>
    </row>
    <row r="57" spans="1:18" s="6" customFormat="1" ht="15.9" customHeight="1">
      <c r="A57" s="1966" t="s">
        <v>697</v>
      </c>
      <c r="B57" s="1967"/>
      <c r="C57" s="359"/>
      <c r="D57" s="919">
        <f t="shared" si="30"/>
        <v>0</v>
      </c>
      <c r="E57" s="919">
        <f t="shared" si="31"/>
        <v>20.57</v>
      </c>
      <c r="F57" s="379">
        <v>18.7</v>
      </c>
      <c r="G57" s="1967" t="s">
        <v>694</v>
      </c>
      <c r="H57" s="1986"/>
      <c r="I57" s="1986"/>
      <c r="J57" s="110"/>
      <c r="K57" s="919">
        <f t="shared" si="28"/>
        <v>0</v>
      </c>
      <c r="L57" s="919">
        <f t="shared" si="29"/>
        <v>20.02</v>
      </c>
      <c r="M57" s="385">
        <v>18.2</v>
      </c>
      <c r="N57" s="40"/>
      <c r="O57" s="378"/>
      <c r="P57" s="930"/>
      <c r="Q57" s="930"/>
      <c r="R57" s="389"/>
    </row>
    <row r="58" spans="1:18" s="6" customFormat="1" ht="15.9" customHeight="1">
      <c r="A58" s="1966" t="s">
        <v>592</v>
      </c>
      <c r="B58" s="1967"/>
      <c r="C58" s="359"/>
      <c r="D58" s="919">
        <f t="shared" si="30"/>
        <v>0</v>
      </c>
      <c r="E58" s="919">
        <f t="shared" si="31"/>
        <v>12.705</v>
      </c>
      <c r="F58" s="379">
        <v>11.55</v>
      </c>
      <c r="G58" s="1966" t="s">
        <v>696</v>
      </c>
      <c r="H58" s="1728"/>
      <c r="I58" s="1979"/>
      <c r="J58" s="355"/>
      <c r="K58" s="919">
        <f t="shared" si="28"/>
        <v>0</v>
      </c>
      <c r="L58" s="919">
        <f t="shared" si="29"/>
        <v>29.15</v>
      </c>
      <c r="M58" s="385">
        <v>26.5</v>
      </c>
      <c r="N58" s="40"/>
      <c r="O58" s="378"/>
      <c r="P58" s="930"/>
      <c r="Q58" s="930"/>
      <c r="R58" s="389"/>
    </row>
    <row r="59" spans="1:18" s="6" customFormat="1" ht="15.9" customHeight="1">
      <c r="A59" s="1966" t="s">
        <v>700</v>
      </c>
      <c r="B59" s="1967"/>
      <c r="C59" s="359"/>
      <c r="D59" s="919">
        <f t="shared" si="30"/>
        <v>0</v>
      </c>
      <c r="E59" s="919">
        <f t="shared" si="31"/>
        <v>6.05</v>
      </c>
      <c r="F59" s="379">
        <v>5.5</v>
      </c>
      <c r="G59" s="1966" t="s">
        <v>698</v>
      </c>
      <c r="H59" s="1728"/>
      <c r="I59" s="1979"/>
      <c r="J59" s="355"/>
      <c r="K59" s="919">
        <f t="shared" si="28"/>
        <v>0</v>
      </c>
      <c r="L59" s="919">
        <f t="shared" si="29"/>
        <v>14.52</v>
      </c>
      <c r="M59" s="385">
        <v>13.2</v>
      </c>
      <c r="N59" s="40"/>
      <c r="O59" s="378"/>
      <c r="P59" s="930"/>
      <c r="Q59" s="930"/>
      <c r="R59" s="389"/>
    </row>
    <row r="60" spans="1:18" s="6" customFormat="1" ht="15.9" customHeight="1">
      <c r="A60" s="1995" t="s">
        <v>702</v>
      </c>
      <c r="B60" s="1996"/>
      <c r="C60" s="361"/>
      <c r="D60" s="919">
        <f t="shared" si="30"/>
        <v>0</v>
      </c>
      <c r="E60" s="919">
        <f t="shared" si="31"/>
        <v>13.309999999999999</v>
      </c>
      <c r="F60" s="381">
        <v>12.1</v>
      </c>
      <c r="G60" s="1966" t="s">
        <v>699</v>
      </c>
      <c r="H60" s="1728"/>
      <c r="I60" s="1979"/>
      <c r="J60" s="355"/>
      <c r="K60" s="919">
        <f t="shared" si="28"/>
        <v>0</v>
      </c>
      <c r="L60" s="919">
        <f t="shared" si="29"/>
        <v>10.89</v>
      </c>
      <c r="M60" s="385">
        <v>9.9</v>
      </c>
      <c r="N60" s="40"/>
      <c r="O60" s="378"/>
      <c r="P60" s="930"/>
      <c r="Q60" s="930"/>
      <c r="R60" s="389"/>
    </row>
    <row r="61" spans="1:18" s="6" customFormat="1" ht="15.9" customHeight="1" thickBot="1">
      <c r="A61" s="1995"/>
      <c r="B61" s="1996"/>
      <c r="C61" s="361"/>
      <c r="D61" s="361"/>
      <c r="E61" s="361"/>
      <c r="F61" s="381"/>
      <c r="G61" s="1995" t="s">
        <v>701</v>
      </c>
      <c r="H61" s="1297"/>
      <c r="I61" s="1998"/>
      <c r="J61" s="364"/>
      <c r="K61" s="919">
        <f t="shared" si="28"/>
        <v>0</v>
      </c>
      <c r="L61" s="919">
        <f t="shared" si="29"/>
        <v>18.205000000000002</v>
      </c>
      <c r="M61" s="934">
        <v>16.55</v>
      </c>
      <c r="N61" s="40"/>
      <c r="O61" s="378"/>
      <c r="P61" s="930"/>
      <c r="Q61" s="930"/>
      <c r="R61" s="389"/>
    </row>
    <row r="62" spans="1:18" s="6" customFormat="1" ht="15.9" customHeight="1" thickBot="1">
      <c r="A62" s="1712" t="s">
        <v>972</v>
      </c>
      <c r="B62" s="1713"/>
      <c r="C62" s="2010"/>
      <c r="D62" s="2010"/>
      <c r="E62" s="2010"/>
      <c r="F62" s="2010"/>
      <c r="G62" s="1999" t="s">
        <v>703</v>
      </c>
      <c r="H62" s="1973"/>
      <c r="I62" s="1974"/>
      <c r="J62" s="431"/>
      <c r="K62" s="919">
        <f t="shared" si="28"/>
        <v>0</v>
      </c>
      <c r="L62" s="919">
        <f t="shared" si="29"/>
        <v>23.76</v>
      </c>
      <c r="M62" s="935">
        <v>21.6</v>
      </c>
      <c r="N62" s="939"/>
      <c r="O62" s="378"/>
      <c r="P62" s="378"/>
      <c r="Q62" s="930"/>
      <c r="R62" s="389"/>
    </row>
    <row r="63" spans="1:18" s="6" customFormat="1" ht="15.9" customHeight="1" thickBot="1">
      <c r="A63" s="774" t="s">
        <v>704</v>
      </c>
      <c r="B63" s="799"/>
      <c r="C63" s="390"/>
      <c r="D63" s="919">
        <f t="shared" ref="D63:D64" si="32">C63*E63</f>
        <v>0</v>
      </c>
      <c r="E63" s="919">
        <f t="shared" ref="E63:E64" si="33">(F63*10%)+F63</f>
        <v>38.17</v>
      </c>
      <c r="F63" s="391">
        <v>34.700000000000003</v>
      </c>
      <c r="G63" s="1997" t="s">
        <v>10</v>
      </c>
      <c r="H63" s="1977"/>
      <c r="I63" s="1978"/>
      <c r="J63" s="369">
        <f>J62+J61+J60+J59+J58+J57+J56+J55+J54+J53+J52</f>
        <v>0</v>
      </c>
      <c r="K63" s="369">
        <f>K62+K61+K60+K59+K58+K57+K56+K55+K54+K53+K52</f>
        <v>0</v>
      </c>
      <c r="L63" s="936">
        <f>K63</f>
        <v>0</v>
      </c>
      <c r="N63" s="40"/>
      <c r="O63" s="378"/>
      <c r="P63" s="378"/>
      <c r="Q63" s="930"/>
      <c r="R63" s="389"/>
    </row>
    <row r="64" spans="1:18" s="6" customFormat="1" ht="15.9" customHeight="1" thickBot="1">
      <c r="A64" s="772" t="s">
        <v>705</v>
      </c>
      <c r="B64" s="773"/>
      <c r="C64" s="361"/>
      <c r="D64" s="919">
        <f t="shared" si="32"/>
        <v>0</v>
      </c>
      <c r="E64" s="919">
        <f t="shared" si="33"/>
        <v>36.464999999999996</v>
      </c>
      <c r="F64" s="379">
        <v>33.15</v>
      </c>
      <c r="G64" s="2002"/>
      <c r="H64" s="2003"/>
      <c r="I64" s="2004"/>
      <c r="J64" s="407"/>
      <c r="K64" s="407"/>
      <c r="L64" s="407"/>
      <c r="M64" s="937"/>
      <c r="N64" s="40"/>
      <c r="O64" s="378"/>
      <c r="P64" s="378"/>
      <c r="Q64" s="930"/>
      <c r="R64" s="389"/>
    </row>
    <row r="65" spans="1:18" s="6" customFormat="1" ht="15.9" customHeight="1" thickBot="1">
      <c r="A65" s="2011" t="s">
        <v>10</v>
      </c>
      <c r="B65" s="2012"/>
      <c r="C65" s="363">
        <f>C64+C63+C60+C59+C58+C57+C56+C55</f>
        <v>0</v>
      </c>
      <c r="D65" s="363">
        <f>D64+D63+D60+D59+D58+D57+D56+D55</f>
        <v>0</v>
      </c>
      <c r="E65" s="923">
        <f>D65</f>
        <v>0</v>
      </c>
      <c r="G65" s="2005"/>
      <c r="H65" s="2006"/>
      <c r="I65" s="2007"/>
      <c r="J65" s="388"/>
      <c r="K65" s="388"/>
      <c r="L65" s="388"/>
      <c r="M65" s="388"/>
      <c r="N65" s="40"/>
      <c r="O65" s="378"/>
      <c r="P65" s="378"/>
      <c r="Q65" s="930"/>
      <c r="R65" s="389"/>
    </row>
    <row r="66" spans="1:18" s="6" customFormat="1" ht="15.9" customHeight="1" thickBot="1">
      <c r="A66" s="2000"/>
      <c r="B66" s="2001"/>
      <c r="C66" s="419"/>
      <c r="D66" s="388"/>
      <c r="E66" s="388"/>
      <c r="F66" s="389"/>
      <c r="G66" s="2000"/>
      <c r="H66" s="2008"/>
      <c r="I66" s="2009"/>
      <c r="J66" s="417"/>
      <c r="K66" s="417"/>
      <c r="L66" s="417"/>
      <c r="M66" s="938"/>
      <c r="N66" s="92"/>
      <c r="O66" s="418"/>
      <c r="P66" s="931"/>
      <c r="Q66" s="931"/>
      <c r="R66" s="408"/>
    </row>
    <row r="67" spans="1:18" s="6" customFormat="1" ht="6" customHeight="1" thickBot="1">
      <c r="A67" s="734"/>
      <c r="B67" s="771"/>
      <c r="C67" s="771"/>
      <c r="D67" s="813"/>
      <c r="E67" s="1136"/>
      <c r="F67" s="771"/>
      <c r="G67" s="771"/>
      <c r="H67" s="771"/>
      <c r="I67" s="771"/>
      <c r="J67" s="771"/>
      <c r="K67" s="813"/>
      <c r="L67" s="1136"/>
      <c r="M67" s="771"/>
      <c r="N67" s="800"/>
      <c r="O67" s="813"/>
      <c r="P67" s="813"/>
      <c r="Q67" s="813"/>
      <c r="R67" s="815"/>
    </row>
    <row r="68" spans="1:18" s="6" customFormat="1" ht="17.100000000000001" customHeight="1" thickBot="1">
      <c r="A68" s="432" t="s">
        <v>11</v>
      </c>
      <c r="B68" s="433"/>
      <c r="C68" s="434">
        <f>C65+C53+C45+C35+C27+C19+C11</f>
        <v>0</v>
      </c>
      <c r="D68" s="434">
        <f>D65+D53+D45+D35+D27+D19+D11</f>
        <v>0</v>
      </c>
      <c r="E68" s="924">
        <f>D68</f>
        <v>0</v>
      </c>
      <c r="G68" s="1984" t="s">
        <v>11</v>
      </c>
      <c r="H68" s="1985"/>
      <c r="I68" s="736"/>
      <c r="J68" s="392">
        <f>J63+J49+J44+J34+J25+J17</f>
        <v>0</v>
      </c>
      <c r="K68" s="392">
        <f>K63+K49+K44+K34+K25+K17</f>
        <v>0</v>
      </c>
      <c r="L68" s="928">
        <f>K68</f>
        <v>0</v>
      </c>
      <c r="N68" s="819" t="s">
        <v>11</v>
      </c>
      <c r="O68" s="635">
        <f>O44+O39+O10</f>
        <v>0</v>
      </c>
      <c r="P68" s="635">
        <f t="shared" ref="P68" si="34">P44+P39+P10</f>
        <v>0</v>
      </c>
      <c r="Q68" s="940">
        <f>P68</f>
        <v>0</v>
      </c>
    </row>
    <row r="69" spans="1:18" s="6" customFormat="1" ht="18.899999999999999" customHeight="1" thickBot="1">
      <c r="A69" s="1465" t="s">
        <v>706</v>
      </c>
      <c r="B69" s="1467" t="s">
        <v>13</v>
      </c>
      <c r="C69" s="1658"/>
      <c r="D69" s="1658"/>
      <c r="E69" s="1658"/>
      <c r="F69" s="1658"/>
      <c r="G69" s="1658"/>
      <c r="H69" s="1658"/>
      <c r="I69" s="1658"/>
      <c r="J69" s="1658"/>
      <c r="K69" s="1658"/>
      <c r="L69" s="1658"/>
      <c r="M69" s="1658"/>
      <c r="N69" s="877" t="s">
        <v>14</v>
      </c>
      <c r="O69" s="1983">
        <f>O68+J68+C68</f>
        <v>0</v>
      </c>
      <c r="P69" s="1710"/>
      <c r="Q69" s="1710"/>
      <c r="R69" s="1711"/>
    </row>
    <row r="70" spans="1:18" s="6" customFormat="1" ht="18.899999999999999" customHeight="1" thickBot="1">
      <c r="A70" s="1991"/>
      <c r="B70" s="1471" t="s">
        <v>15</v>
      </c>
      <c r="C70" s="1471"/>
      <c r="D70" s="1471"/>
      <c r="E70" s="1471"/>
      <c r="F70" s="1471"/>
      <c r="G70" s="1992" t="s">
        <v>1165</v>
      </c>
      <c r="H70" s="1993"/>
      <c r="I70" s="1993"/>
      <c r="J70" s="1994"/>
      <c r="K70" s="925"/>
      <c r="L70" s="925"/>
      <c r="M70" s="393"/>
      <c r="N70" s="616" t="s">
        <v>16</v>
      </c>
      <c r="O70" s="1980">
        <f>Q68+L68+E68</f>
        <v>0</v>
      </c>
      <c r="P70" s="1981"/>
      <c r="Q70" s="1981"/>
      <c r="R70" s="1982"/>
    </row>
    <row r="71" spans="1:18" s="6" customFormat="1">
      <c r="A71" s="350"/>
      <c r="B71" s="351"/>
      <c r="C71" s="394"/>
      <c r="D71" s="394"/>
      <c r="E71" s="394"/>
      <c r="F71" s="395"/>
      <c r="G71" s="375"/>
      <c r="H71" s="376"/>
      <c r="I71" s="377"/>
      <c r="J71" s="396"/>
      <c r="K71" s="396"/>
      <c r="L71" s="396"/>
      <c r="M71" s="397"/>
      <c r="N71" s="353"/>
      <c r="O71" s="396"/>
      <c r="P71" s="396"/>
      <c r="Q71" s="396"/>
      <c r="R71" s="398"/>
    </row>
    <row r="72" spans="1:18" s="6" customFormat="1">
      <c r="A72" s="350"/>
      <c r="B72" s="351"/>
      <c r="C72" s="394"/>
      <c r="D72" s="394"/>
      <c r="E72" s="394"/>
      <c r="F72" s="395"/>
      <c r="G72" s="375"/>
      <c r="H72" s="376"/>
      <c r="I72" s="377"/>
      <c r="J72" s="396"/>
      <c r="K72" s="396"/>
      <c r="L72" s="396"/>
      <c r="M72" s="397"/>
      <c r="N72" s="353"/>
      <c r="O72" s="396"/>
      <c r="P72" s="396"/>
      <c r="Q72" s="396"/>
      <c r="R72" s="398"/>
    </row>
    <row r="73" spans="1:18" s="6" customFormat="1">
      <c r="A73" s="350"/>
      <c r="B73" s="351"/>
      <c r="C73" s="394"/>
      <c r="D73" s="394"/>
      <c r="E73" s="394"/>
      <c r="F73" s="395"/>
      <c r="G73" s="375"/>
      <c r="H73" s="376"/>
      <c r="I73" s="377"/>
      <c r="J73" s="396"/>
      <c r="K73" s="396"/>
      <c r="L73" s="396"/>
      <c r="M73" s="397"/>
      <c r="N73" s="353"/>
      <c r="O73" s="396"/>
      <c r="P73" s="396"/>
      <c r="Q73" s="396"/>
      <c r="R73" s="398"/>
    </row>
    <row r="74" spans="1:18" s="6" customFormat="1">
      <c r="A74" s="350"/>
      <c r="B74" s="351"/>
      <c r="C74" s="394"/>
      <c r="D74" s="394"/>
      <c r="E74" s="394"/>
      <c r="F74" s="395"/>
      <c r="G74" s="375"/>
      <c r="H74" s="376"/>
      <c r="I74" s="377"/>
      <c r="J74" s="396"/>
      <c r="K74" s="396"/>
      <c r="L74" s="396"/>
      <c r="M74" s="397"/>
      <c r="N74" s="353"/>
      <c r="O74" s="396"/>
      <c r="P74" s="396"/>
      <c r="Q74" s="396"/>
      <c r="R74" s="398"/>
    </row>
  </sheetData>
  <sheetProtection algorithmName="SHA-512" hashValue="qhvImz0pUMA4FmVbSPJ53IM7w/vQuMzm6Oiu8qH0KWD17QY9/qdgOkcldo1nsj9NeezJaWfRwfEd2Yje35eapA==" saltValue="4O7KTyDH8nVeEk/LY+MKNg==" spinCount="100000" sheet="1" objects="1" scenarios="1" selectLockedCells="1"/>
  <mergeCells count="134">
    <mergeCell ref="N5:R5"/>
    <mergeCell ref="A6:F6"/>
    <mergeCell ref="N6:R6"/>
    <mergeCell ref="A7:F7"/>
    <mergeCell ref="B1:H1"/>
    <mergeCell ref="J1:M1"/>
    <mergeCell ref="N1:R2"/>
    <mergeCell ref="B2:H2"/>
    <mergeCell ref="J2:M2"/>
    <mergeCell ref="A4:B4"/>
    <mergeCell ref="G4:I4"/>
    <mergeCell ref="A3:R3"/>
    <mergeCell ref="A8:F8"/>
    <mergeCell ref="A9:B9"/>
    <mergeCell ref="G9:M9"/>
    <mergeCell ref="A10:B10"/>
    <mergeCell ref="G10:I10"/>
    <mergeCell ref="A11:B11"/>
    <mergeCell ref="G8:I8"/>
    <mergeCell ref="A5:F5"/>
    <mergeCell ref="G5:M5"/>
    <mergeCell ref="G6:M6"/>
    <mergeCell ref="G7:I7"/>
    <mergeCell ref="G11:I11"/>
    <mergeCell ref="A15:B15"/>
    <mergeCell ref="A16:B16"/>
    <mergeCell ref="A17:B17"/>
    <mergeCell ref="G17:I17"/>
    <mergeCell ref="A18:B18"/>
    <mergeCell ref="G18:M18"/>
    <mergeCell ref="A12:F12"/>
    <mergeCell ref="G12:M12"/>
    <mergeCell ref="A13:B13"/>
    <mergeCell ref="A14:B14"/>
    <mergeCell ref="G14:M14"/>
    <mergeCell ref="G15:I15"/>
    <mergeCell ref="G16:I16"/>
    <mergeCell ref="G13:I13"/>
    <mergeCell ref="A23:B23"/>
    <mergeCell ref="A24:B24"/>
    <mergeCell ref="G25:I25"/>
    <mergeCell ref="A25:B25"/>
    <mergeCell ref="G26:M26"/>
    <mergeCell ref="A26:B26"/>
    <mergeCell ref="G27:M27"/>
    <mergeCell ref="A19:B19"/>
    <mergeCell ref="G20:I20"/>
    <mergeCell ref="A20:F20"/>
    <mergeCell ref="A21:B21"/>
    <mergeCell ref="C21:F21"/>
    <mergeCell ref="A22:B22"/>
    <mergeCell ref="G23:I23"/>
    <mergeCell ref="G24:I24"/>
    <mergeCell ref="G21:I21"/>
    <mergeCell ref="G22:I22"/>
    <mergeCell ref="G19:M19"/>
    <mergeCell ref="A33:B33"/>
    <mergeCell ref="G34:I34"/>
    <mergeCell ref="A34:B34"/>
    <mergeCell ref="G35:M35"/>
    <mergeCell ref="A35:B35"/>
    <mergeCell ref="G36:M36"/>
    <mergeCell ref="A27:B27"/>
    <mergeCell ref="A28:F28"/>
    <mergeCell ref="A29:B29"/>
    <mergeCell ref="A30:B30"/>
    <mergeCell ref="A31:B31"/>
    <mergeCell ref="A32:B32"/>
    <mergeCell ref="G28:I28"/>
    <mergeCell ref="G33:I33"/>
    <mergeCell ref="G29:I29"/>
    <mergeCell ref="G30:I30"/>
    <mergeCell ref="G31:I31"/>
    <mergeCell ref="G32:I32"/>
    <mergeCell ref="G42:I42"/>
    <mergeCell ref="G44:I44"/>
    <mergeCell ref="G45:M45"/>
    <mergeCell ref="A38:F38"/>
    <mergeCell ref="G37:I37"/>
    <mergeCell ref="G38:I38"/>
    <mergeCell ref="G39:I39"/>
    <mergeCell ref="G40:I40"/>
    <mergeCell ref="G41:I41"/>
    <mergeCell ref="G43:I43"/>
    <mergeCell ref="A69:A70"/>
    <mergeCell ref="B69:M69"/>
    <mergeCell ref="B70:F70"/>
    <mergeCell ref="G70:J70"/>
    <mergeCell ref="A59:B59"/>
    <mergeCell ref="A60:B60"/>
    <mergeCell ref="A61:B61"/>
    <mergeCell ref="G63:I63"/>
    <mergeCell ref="G61:I61"/>
    <mergeCell ref="G62:I62"/>
    <mergeCell ref="A66:B66"/>
    <mergeCell ref="G64:I64"/>
    <mergeCell ref="G65:I65"/>
    <mergeCell ref="G66:I66"/>
    <mergeCell ref="A62:F62"/>
    <mergeCell ref="A65:B65"/>
    <mergeCell ref="N11:R11"/>
    <mergeCell ref="N12:R12"/>
    <mergeCell ref="G52:I52"/>
    <mergeCell ref="G54:I54"/>
    <mergeCell ref="O70:R70"/>
    <mergeCell ref="O69:R69"/>
    <mergeCell ref="G68:H68"/>
    <mergeCell ref="A54:F54"/>
    <mergeCell ref="A55:B55"/>
    <mergeCell ref="G57:I57"/>
    <mergeCell ref="A56:B56"/>
    <mergeCell ref="A57:B57"/>
    <mergeCell ref="A58:B58"/>
    <mergeCell ref="G56:I56"/>
    <mergeCell ref="G58:I58"/>
    <mergeCell ref="G59:I59"/>
    <mergeCell ref="G60:I60"/>
    <mergeCell ref="A50:B50"/>
    <mergeCell ref="A51:B51"/>
    <mergeCell ref="G53:I53"/>
    <mergeCell ref="A52:B52"/>
    <mergeCell ref="A53:B53"/>
    <mergeCell ref="G55:I55"/>
    <mergeCell ref="A48:B48"/>
    <mergeCell ref="G50:M50"/>
    <mergeCell ref="A49:B49"/>
    <mergeCell ref="G51:M51"/>
    <mergeCell ref="G47:I47"/>
    <mergeCell ref="A45:B45"/>
    <mergeCell ref="G46:M46"/>
    <mergeCell ref="A46:F46"/>
    <mergeCell ref="G48:I48"/>
    <mergeCell ref="A47:B47"/>
    <mergeCell ref="G49:I49"/>
  </mergeCells>
  <pageMargins left="0" right="0" top="0" bottom="0" header="0" footer="0"/>
  <pageSetup paperSize="313" scale="7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view="pageLayout" zoomScaleNormal="110" workbookViewId="0">
      <selection activeCell="J5" sqref="J5"/>
    </sheetView>
  </sheetViews>
  <sheetFormatPr defaultColWidth="9.109375" defaultRowHeight="14.4"/>
  <cols>
    <col min="1" max="1" width="16.6640625" style="377" customWidth="1"/>
    <col min="2" max="2" width="9.33203125" style="375" customWidth="1"/>
    <col min="3" max="3" width="5.6640625" style="394" customWidth="1"/>
    <col min="4" max="4" width="8.88671875" style="394" hidden="1" customWidth="1"/>
    <col min="5" max="5" width="8.88671875" style="394" customWidth="1"/>
    <col min="6" max="6" width="12.33203125" style="486" hidden="1" customWidth="1"/>
    <col min="7" max="7" width="7.6640625" style="375" customWidth="1"/>
    <col min="8" max="8" width="9.6640625" style="376" customWidth="1"/>
    <col min="9" max="9" width="11.88671875" style="377" customWidth="1"/>
    <col min="10" max="10" width="5.6640625" style="394" customWidth="1"/>
    <col min="11" max="11" width="8" style="394" hidden="1" customWidth="1"/>
    <col min="12" max="12" width="9" style="394" bestFit="1" customWidth="1"/>
    <col min="13" max="13" width="10.5546875" style="397" hidden="1" customWidth="1"/>
    <col min="14" max="14" width="26.33203125" style="487" customWidth="1"/>
    <col min="15" max="15" width="7" style="394" bestFit="1" customWidth="1"/>
    <col min="16" max="16" width="7" style="394" hidden="1" customWidth="1"/>
    <col min="17" max="17" width="8" style="394" bestFit="1" customWidth="1"/>
    <col min="18" max="18" width="17.88671875" style="397" hidden="1" customWidth="1"/>
    <col min="19" max="16384" width="9.109375" style="6"/>
  </cols>
  <sheetData>
    <row r="1" spans="1:19" ht="17.100000000000001" customHeight="1">
      <c r="A1" s="880" t="s">
        <v>0</v>
      </c>
      <c r="B1" s="1499"/>
      <c r="C1" s="1499"/>
      <c r="D1" s="1499"/>
      <c r="E1" s="1499"/>
      <c r="F1" s="1499"/>
      <c r="G1" s="1499"/>
      <c r="H1" s="1499"/>
      <c r="I1" s="875" t="s">
        <v>1</v>
      </c>
      <c r="J1" s="2059"/>
      <c r="K1" s="2060"/>
      <c r="L1" s="2060"/>
      <c r="M1" s="2060"/>
      <c r="N1" s="1503">
        <f>'[1]Front Cover'!O11</f>
        <v>2701</v>
      </c>
      <c r="O1" s="1504"/>
      <c r="P1" s="1504"/>
      <c r="Q1" s="1504"/>
      <c r="R1" s="1505"/>
    </row>
    <row r="2" spans="1:19" ht="17.100000000000001" customHeight="1" thickBot="1">
      <c r="A2" s="881" t="s">
        <v>2</v>
      </c>
      <c r="B2" s="1509"/>
      <c r="C2" s="1509"/>
      <c r="D2" s="1509"/>
      <c r="E2" s="1509"/>
      <c r="F2" s="1509"/>
      <c r="G2" s="1509"/>
      <c r="H2" s="1509"/>
      <c r="I2" s="876" t="s">
        <v>3</v>
      </c>
      <c r="J2" s="2064"/>
      <c r="K2" s="1902"/>
      <c r="L2" s="1902"/>
      <c r="M2" s="1902"/>
      <c r="N2" s="1506"/>
      <c r="O2" s="1507"/>
      <c r="P2" s="1507"/>
      <c r="Q2" s="1507"/>
      <c r="R2" s="1508"/>
    </row>
    <row r="3" spans="1:19" ht="4.5" customHeight="1" thickBot="1">
      <c r="A3" s="1712"/>
      <c r="B3" s="1420"/>
      <c r="C3" s="1420"/>
      <c r="D3" s="1420"/>
      <c r="E3" s="1420"/>
      <c r="F3" s="1420"/>
      <c r="G3" s="1420"/>
      <c r="H3" s="1420"/>
      <c r="I3" s="1420"/>
      <c r="J3" s="1420"/>
      <c r="K3" s="1420"/>
      <c r="L3" s="1420"/>
      <c r="M3" s="1420"/>
      <c r="N3" s="1420"/>
      <c r="O3" s="1420"/>
      <c r="P3" s="1420"/>
      <c r="Q3" s="1420"/>
      <c r="R3" s="1420"/>
    </row>
    <row r="4" spans="1:19" s="10" customFormat="1" ht="15.9" customHeight="1" thickBot="1">
      <c r="A4" s="2141" t="s">
        <v>517</v>
      </c>
      <c r="B4" s="2142"/>
      <c r="C4" s="636" t="s">
        <v>5</v>
      </c>
      <c r="D4" s="636"/>
      <c r="E4" s="354" t="s">
        <v>6</v>
      </c>
      <c r="G4" s="2143" t="s">
        <v>517</v>
      </c>
      <c r="H4" s="2144"/>
      <c r="I4" s="2144"/>
      <c r="J4" s="882" t="s">
        <v>5</v>
      </c>
      <c r="K4" s="882"/>
      <c r="L4" s="883" t="s">
        <v>6</v>
      </c>
      <c r="N4" s="885" t="s">
        <v>579</v>
      </c>
      <c r="O4" s="882" t="s">
        <v>5</v>
      </c>
      <c r="P4" s="956"/>
      <c r="Q4" s="884" t="s">
        <v>6</v>
      </c>
    </row>
    <row r="5" spans="1:19" s="10" customFormat="1" ht="15.9" customHeight="1" thickBot="1">
      <c r="A5" s="1577" t="s">
        <v>707</v>
      </c>
      <c r="B5" s="1578"/>
      <c r="C5" s="1578"/>
      <c r="D5" s="1578"/>
      <c r="E5" s="1578"/>
      <c r="F5" s="1579"/>
      <c r="G5" s="2139" t="s">
        <v>708</v>
      </c>
      <c r="H5" s="2140"/>
      <c r="I5" s="2140"/>
      <c r="J5" s="439"/>
      <c r="K5" s="1147">
        <f t="shared" ref="K5:K12" si="0">J5*L5</f>
        <v>0</v>
      </c>
      <c r="L5" s="1147">
        <f t="shared" ref="L5:L12" si="1">(M5*10%)+M5</f>
        <v>5.7750000000000004</v>
      </c>
      <c r="M5" s="440">
        <v>5.25</v>
      </c>
      <c r="N5" s="1712" t="s">
        <v>717</v>
      </c>
      <c r="O5" s="1713"/>
      <c r="P5" s="1713"/>
      <c r="Q5" s="1713"/>
      <c r="R5" s="1714"/>
      <c r="S5" s="441"/>
    </row>
    <row r="6" spans="1:19" s="10" customFormat="1" ht="15.9" customHeight="1" thickBot="1">
      <c r="A6" s="1562" t="s">
        <v>709</v>
      </c>
      <c r="B6" s="1563"/>
      <c r="C6" s="1563"/>
      <c r="D6" s="1563"/>
      <c r="E6" s="1563"/>
      <c r="F6" s="1564"/>
      <c r="G6" s="2030" t="s">
        <v>710</v>
      </c>
      <c r="H6" s="2030"/>
      <c r="I6" s="1976"/>
      <c r="J6" s="442"/>
      <c r="K6" s="1147">
        <f t="shared" si="0"/>
        <v>0</v>
      </c>
      <c r="L6" s="1147">
        <f t="shared" si="1"/>
        <v>7.3150000000000004</v>
      </c>
      <c r="M6" s="410">
        <v>6.65</v>
      </c>
      <c r="N6" s="423" t="s">
        <v>722</v>
      </c>
      <c r="O6" s="1159"/>
      <c r="P6" s="979">
        <f t="shared" ref="P6:P8" si="2">O6*Q6</f>
        <v>0</v>
      </c>
      <c r="Q6" s="1154">
        <f t="shared" ref="Q6:Q8" si="3">(R6*10%)+R6</f>
        <v>5.5</v>
      </c>
      <c r="R6" s="1158">
        <v>5</v>
      </c>
      <c r="S6" s="443"/>
    </row>
    <row r="7" spans="1:19" s="10" customFormat="1" ht="15.9" customHeight="1">
      <c r="A7" s="423" t="s">
        <v>711</v>
      </c>
      <c r="B7" s="1119"/>
      <c r="C7" s="978"/>
      <c r="D7" s="1146">
        <f>C7*E7</f>
        <v>0</v>
      </c>
      <c r="E7" s="1194">
        <f>(F7*10%)+F7</f>
        <v>7.3150000000000004</v>
      </c>
      <c r="F7" s="1148">
        <v>6.65</v>
      </c>
      <c r="G7" s="1990" t="s">
        <v>713</v>
      </c>
      <c r="H7" s="1728"/>
      <c r="I7" s="1979"/>
      <c r="J7" s="444"/>
      <c r="K7" s="1147">
        <f t="shared" si="0"/>
        <v>0</v>
      </c>
      <c r="L7" s="1147">
        <f t="shared" si="1"/>
        <v>36.520000000000003</v>
      </c>
      <c r="M7" s="357">
        <v>33.200000000000003</v>
      </c>
      <c r="N7" s="2068" t="s">
        <v>725</v>
      </c>
      <c r="O7" s="2070"/>
      <c r="P7" s="1147">
        <f t="shared" si="2"/>
        <v>0</v>
      </c>
      <c r="Q7" s="1155">
        <f t="shared" si="3"/>
        <v>5.5</v>
      </c>
      <c r="R7" s="2072">
        <v>5</v>
      </c>
      <c r="S7" s="441"/>
    </row>
    <row r="8" spans="1:19" ht="15.75" customHeight="1">
      <c r="A8" s="1140" t="s">
        <v>712</v>
      </c>
      <c r="B8" s="1138"/>
      <c r="C8" s="444"/>
      <c r="D8" s="1147">
        <f t="shared" ref="D8:D17" si="4">C8*E8</f>
        <v>0</v>
      </c>
      <c r="E8" s="1155">
        <f t="shared" ref="E8:E17" si="5">(F8*10%)+F8</f>
        <v>11.494999999999999</v>
      </c>
      <c r="F8" s="1149">
        <v>10.45</v>
      </c>
      <c r="G8" s="1990" t="s">
        <v>715</v>
      </c>
      <c r="H8" s="1990"/>
      <c r="I8" s="1967"/>
      <c r="J8" s="359"/>
      <c r="K8" s="1147">
        <f t="shared" si="0"/>
        <v>0</v>
      </c>
      <c r="L8" s="1147">
        <f t="shared" si="1"/>
        <v>29.15</v>
      </c>
      <c r="M8" s="357">
        <v>26.5</v>
      </c>
      <c r="N8" s="2069"/>
      <c r="O8" s="2071"/>
      <c r="P8" s="1147">
        <f t="shared" si="2"/>
        <v>0</v>
      </c>
      <c r="Q8" s="1155">
        <f t="shared" si="3"/>
        <v>0</v>
      </c>
      <c r="R8" s="2073"/>
    </row>
    <row r="9" spans="1:19" ht="15.9" customHeight="1" thickBot="1">
      <c r="A9" s="445" t="s">
        <v>714</v>
      </c>
      <c r="B9" s="1138"/>
      <c r="C9" s="366"/>
      <c r="D9" s="1147">
        <f t="shared" si="4"/>
        <v>0</v>
      </c>
      <c r="E9" s="1155">
        <f t="shared" si="5"/>
        <v>5.335</v>
      </c>
      <c r="F9" s="1151">
        <v>4.8499999999999996</v>
      </c>
      <c r="G9" s="1990" t="s">
        <v>719</v>
      </c>
      <c r="H9" s="1728"/>
      <c r="I9" s="1979"/>
      <c r="J9" s="359"/>
      <c r="K9" s="1147">
        <f t="shared" si="0"/>
        <v>0</v>
      </c>
      <c r="L9" s="1147">
        <f t="shared" si="1"/>
        <v>22.880000000000003</v>
      </c>
      <c r="M9" s="357">
        <v>20.8</v>
      </c>
      <c r="N9" s="425"/>
      <c r="O9" s="478"/>
      <c r="P9" s="478"/>
      <c r="Q9" s="1157"/>
      <c r="R9" s="1153"/>
    </row>
    <row r="10" spans="1:19" ht="15.9" customHeight="1" thickBot="1">
      <c r="A10" s="446" t="s">
        <v>716</v>
      </c>
      <c r="B10" s="447"/>
      <c r="C10" s="359"/>
      <c r="D10" s="1147">
        <f t="shared" si="4"/>
        <v>0</v>
      </c>
      <c r="E10" s="1155">
        <f t="shared" si="5"/>
        <v>7.3150000000000004</v>
      </c>
      <c r="F10" s="1149">
        <v>6.65</v>
      </c>
      <c r="G10" s="778" t="s">
        <v>721</v>
      </c>
      <c r="H10" s="778"/>
      <c r="I10" s="773"/>
      <c r="J10" s="359"/>
      <c r="K10" s="1147">
        <f t="shared" si="0"/>
        <v>0</v>
      </c>
      <c r="L10" s="1147">
        <f t="shared" si="1"/>
        <v>5.83</v>
      </c>
      <c r="M10" s="357">
        <v>5.3</v>
      </c>
      <c r="N10" s="977" t="s">
        <v>10</v>
      </c>
      <c r="O10" s="957">
        <f>O7+O6</f>
        <v>0</v>
      </c>
      <c r="P10" s="957">
        <f>P7+P6</f>
        <v>0</v>
      </c>
      <c r="Q10" s="949">
        <f>P10</f>
        <v>0</v>
      </c>
    </row>
    <row r="11" spans="1:19" ht="15.9" customHeight="1">
      <c r="A11" s="448" t="s">
        <v>718</v>
      </c>
      <c r="B11" s="449"/>
      <c r="C11" s="359"/>
      <c r="D11" s="1147">
        <f t="shared" si="4"/>
        <v>0</v>
      </c>
      <c r="E11" s="1155">
        <f t="shared" si="5"/>
        <v>7.3150000000000004</v>
      </c>
      <c r="F11" s="1149">
        <v>6.65</v>
      </c>
      <c r="G11" s="1990" t="s">
        <v>724</v>
      </c>
      <c r="H11" s="1728"/>
      <c r="I11" s="1979"/>
      <c r="J11" s="361"/>
      <c r="K11" s="1147">
        <f t="shared" si="0"/>
        <v>0</v>
      </c>
      <c r="L11" s="1147">
        <f t="shared" si="1"/>
        <v>5.83</v>
      </c>
      <c r="M11" s="785">
        <f>M10</f>
        <v>5.3</v>
      </c>
      <c r="N11" s="1917" t="s">
        <v>731</v>
      </c>
      <c r="O11" s="1956"/>
      <c r="P11" s="1956"/>
      <c r="Q11" s="1956"/>
      <c r="R11" s="1957"/>
    </row>
    <row r="12" spans="1:19" ht="15.9" customHeight="1" thickBot="1">
      <c r="A12" s="2125" t="s">
        <v>720</v>
      </c>
      <c r="B12" s="1986"/>
      <c r="C12" s="402"/>
      <c r="D12" s="1147">
        <f t="shared" si="4"/>
        <v>0</v>
      </c>
      <c r="E12" s="1155">
        <f t="shared" si="5"/>
        <v>7.3150000000000004</v>
      </c>
      <c r="F12" s="1158">
        <v>6.65</v>
      </c>
      <c r="G12" s="2126"/>
      <c r="H12" s="1297"/>
      <c r="I12" s="1998"/>
      <c r="J12" s="361"/>
      <c r="K12" s="1147">
        <f t="shared" si="0"/>
        <v>0</v>
      </c>
      <c r="L12" s="1147">
        <f t="shared" si="1"/>
        <v>0</v>
      </c>
      <c r="M12" s="785"/>
      <c r="N12" s="2146" t="s">
        <v>732</v>
      </c>
      <c r="O12" s="2147"/>
      <c r="P12" s="2147"/>
      <c r="Q12" s="2147"/>
      <c r="R12" s="2148"/>
    </row>
    <row r="13" spans="1:19" ht="15.9" customHeight="1" thickBot="1">
      <c r="A13" s="2127" t="s">
        <v>723</v>
      </c>
      <c r="B13" s="2128"/>
      <c r="C13" s="359"/>
      <c r="D13" s="1147">
        <f t="shared" si="4"/>
        <v>0</v>
      </c>
      <c r="E13" s="1155">
        <f t="shared" si="5"/>
        <v>7.3150000000000004</v>
      </c>
      <c r="F13" s="1149">
        <v>6.65</v>
      </c>
      <c r="G13" s="2088"/>
      <c r="H13" s="2089"/>
      <c r="I13" s="2084"/>
      <c r="J13" s="361"/>
      <c r="K13" s="361"/>
      <c r="L13" s="361"/>
      <c r="M13" s="785"/>
      <c r="N13" s="820" t="s">
        <v>733</v>
      </c>
      <c r="O13" s="978"/>
      <c r="P13" s="979">
        <f t="shared" ref="P13:P29" si="6">O13*Q13</f>
        <v>0</v>
      </c>
      <c r="Q13" s="1154">
        <f t="shared" ref="Q13:Q29" si="7">(R13*10%)+R13</f>
        <v>2.4750000000000001</v>
      </c>
      <c r="R13" s="1148">
        <v>2.25</v>
      </c>
      <c r="S13" s="145"/>
    </row>
    <row r="14" spans="1:19" ht="15.9" customHeight="1" thickBot="1">
      <c r="A14" s="1140" t="s">
        <v>726</v>
      </c>
      <c r="B14" s="1138"/>
      <c r="C14" s="359"/>
      <c r="D14" s="1147">
        <f t="shared" si="4"/>
        <v>0</v>
      </c>
      <c r="E14" s="1155">
        <f t="shared" si="5"/>
        <v>2.6399999999999997</v>
      </c>
      <c r="F14" s="1149">
        <v>2.4</v>
      </c>
      <c r="G14" s="2129" t="s">
        <v>10</v>
      </c>
      <c r="H14" s="2129"/>
      <c r="I14" s="2130"/>
      <c r="J14" s="969">
        <f>SUM(J5:J13)</f>
        <v>0</v>
      </c>
      <c r="K14" s="488">
        <f>SUM(K5:K13)</f>
        <v>0</v>
      </c>
      <c r="L14" s="947">
        <f>K14</f>
        <v>0</v>
      </c>
      <c r="N14" s="1140" t="s">
        <v>735</v>
      </c>
      <c r="O14" s="359"/>
      <c r="P14" s="1147">
        <f t="shared" si="6"/>
        <v>0</v>
      </c>
      <c r="Q14" s="1155">
        <f t="shared" si="7"/>
        <v>3.6850000000000001</v>
      </c>
      <c r="R14" s="1149">
        <v>3.35</v>
      </c>
      <c r="S14" s="145"/>
    </row>
    <row r="15" spans="1:19" ht="15.9" customHeight="1">
      <c r="A15" s="1140" t="s">
        <v>727</v>
      </c>
      <c r="B15" s="1138"/>
      <c r="C15" s="444"/>
      <c r="D15" s="1147">
        <f t="shared" si="4"/>
        <v>0</v>
      </c>
      <c r="E15" s="1155">
        <f t="shared" si="5"/>
        <v>5.335</v>
      </c>
      <c r="F15" s="1149">
        <v>4.8499999999999996</v>
      </c>
      <c r="G15" s="1578" t="s">
        <v>728</v>
      </c>
      <c r="H15" s="1578"/>
      <c r="I15" s="1578"/>
      <c r="J15" s="1578"/>
      <c r="K15" s="1578"/>
      <c r="L15" s="1578"/>
      <c r="M15" s="1578"/>
      <c r="N15" s="1140" t="s">
        <v>737</v>
      </c>
      <c r="O15" s="359"/>
      <c r="P15" s="1147">
        <f t="shared" si="6"/>
        <v>0</v>
      </c>
      <c r="Q15" s="1155">
        <f t="shared" si="7"/>
        <v>3.63</v>
      </c>
      <c r="R15" s="1149">
        <v>3.3</v>
      </c>
      <c r="S15" s="451"/>
    </row>
    <row r="16" spans="1:19" ht="15.9" customHeight="1" thickBot="1">
      <c r="A16" s="1140" t="s">
        <v>729</v>
      </c>
      <c r="B16" s="1138"/>
      <c r="C16" s="359"/>
      <c r="D16" s="1147">
        <f t="shared" si="4"/>
        <v>0</v>
      </c>
      <c r="E16" s="1155">
        <f t="shared" si="5"/>
        <v>2.6399999999999997</v>
      </c>
      <c r="F16" s="1149">
        <v>2.4</v>
      </c>
      <c r="G16" s="1563" t="s">
        <v>730</v>
      </c>
      <c r="H16" s="1563"/>
      <c r="I16" s="1563"/>
      <c r="J16" s="1563"/>
      <c r="K16" s="1563"/>
      <c r="L16" s="1563"/>
      <c r="M16" s="1563"/>
      <c r="N16" s="1140" t="s">
        <v>739</v>
      </c>
      <c r="O16" s="444"/>
      <c r="P16" s="1147">
        <f t="shared" si="6"/>
        <v>0</v>
      </c>
      <c r="Q16" s="1155">
        <f t="shared" si="7"/>
        <v>2.31</v>
      </c>
      <c r="R16" s="1150">
        <v>2.1</v>
      </c>
      <c r="S16" s="145"/>
    </row>
    <row r="17" spans="1:19" ht="15.9" customHeight="1" thickBot="1">
      <c r="A17" s="1120" t="s">
        <v>985</v>
      </c>
      <c r="B17" s="1121"/>
      <c r="C17" s="478"/>
      <c r="D17" s="1193">
        <f t="shared" si="4"/>
        <v>0</v>
      </c>
      <c r="E17" s="1195">
        <f t="shared" si="5"/>
        <v>28.435000000000002</v>
      </c>
      <c r="F17" s="1153">
        <v>25.85</v>
      </c>
      <c r="G17" s="1990" t="s">
        <v>736</v>
      </c>
      <c r="H17" s="1728"/>
      <c r="I17" s="1979"/>
      <c r="J17" s="444"/>
      <c r="K17" s="1147">
        <f t="shared" ref="K17:K22" si="8">J17*L17</f>
        <v>0</v>
      </c>
      <c r="L17" s="1147">
        <f t="shared" ref="L17:L22" si="9">(M17*10%)+M17</f>
        <v>4.8400000000000007</v>
      </c>
      <c r="M17" s="357">
        <v>4.4000000000000004</v>
      </c>
      <c r="N17" s="722" t="s">
        <v>741</v>
      </c>
      <c r="O17" s="359"/>
      <c r="P17" s="1147">
        <f t="shared" si="6"/>
        <v>0</v>
      </c>
      <c r="Q17" s="1155">
        <f t="shared" si="7"/>
        <v>5.335</v>
      </c>
      <c r="R17" s="1149">
        <v>4.8499999999999996</v>
      </c>
    </row>
    <row r="18" spans="1:19" ht="15.9" customHeight="1" thickBot="1">
      <c r="A18" s="2122" t="s">
        <v>10</v>
      </c>
      <c r="B18" s="2123"/>
      <c r="C18" s="1117">
        <f>SUM(C7:C17)</f>
        <v>0</v>
      </c>
      <c r="D18" s="1117">
        <f>SUM(D7:D17)</f>
        <v>0</v>
      </c>
      <c r="E18" s="1118">
        <f>D18</f>
        <v>0</v>
      </c>
      <c r="G18" s="1966" t="s">
        <v>738</v>
      </c>
      <c r="H18" s="1728"/>
      <c r="I18" s="1979"/>
      <c r="J18" s="444"/>
      <c r="K18" s="1147">
        <f t="shared" si="8"/>
        <v>0</v>
      </c>
      <c r="L18" s="1147">
        <f t="shared" si="9"/>
        <v>4.8950000000000005</v>
      </c>
      <c r="M18" s="357">
        <v>4.45</v>
      </c>
      <c r="N18" s="1140" t="s">
        <v>743</v>
      </c>
      <c r="O18" s="359"/>
      <c r="P18" s="1147">
        <f t="shared" si="6"/>
        <v>0</v>
      </c>
      <c r="Q18" s="1155">
        <f t="shared" si="7"/>
        <v>5.665</v>
      </c>
      <c r="R18" s="1149">
        <v>5.15</v>
      </c>
    </row>
    <row r="19" spans="1:19" ht="15.9" customHeight="1" thickBot="1">
      <c r="A19" s="1712" t="s">
        <v>734</v>
      </c>
      <c r="B19" s="1713"/>
      <c r="C19" s="1713"/>
      <c r="D19" s="1713"/>
      <c r="E19" s="1713"/>
      <c r="F19" s="1713"/>
      <c r="G19" s="1966" t="s">
        <v>979</v>
      </c>
      <c r="H19" s="1728"/>
      <c r="I19" s="1979"/>
      <c r="J19" s="444"/>
      <c r="K19" s="1147">
        <f t="shared" si="8"/>
        <v>0</v>
      </c>
      <c r="L19" s="1147">
        <f t="shared" si="9"/>
        <v>18.149999999999999</v>
      </c>
      <c r="M19" s="357">
        <v>16.5</v>
      </c>
      <c r="N19" s="1140" t="s">
        <v>745</v>
      </c>
      <c r="O19" s="359"/>
      <c r="P19" s="1147">
        <f t="shared" si="6"/>
        <v>0</v>
      </c>
      <c r="Q19" s="1155">
        <f t="shared" si="7"/>
        <v>6.4349999999999996</v>
      </c>
      <c r="R19" s="1149">
        <v>5.85</v>
      </c>
    </row>
    <row r="20" spans="1:19" ht="15.9" customHeight="1">
      <c r="A20" s="772" t="s">
        <v>977</v>
      </c>
      <c r="B20" s="773"/>
      <c r="C20" s="359"/>
      <c r="D20" s="1147">
        <f t="shared" ref="D20:D23" si="10">C20*E20</f>
        <v>0</v>
      </c>
      <c r="E20" s="1147">
        <f t="shared" ref="E20:E23" si="11">(F20*10%)+F20</f>
        <v>828.3549999999999</v>
      </c>
      <c r="F20" s="360">
        <v>753.05</v>
      </c>
      <c r="G20" s="1966" t="s">
        <v>980</v>
      </c>
      <c r="H20" s="1728"/>
      <c r="I20" s="1979"/>
      <c r="J20" s="444"/>
      <c r="K20" s="1147">
        <f t="shared" si="8"/>
        <v>0</v>
      </c>
      <c r="L20" s="1147">
        <f t="shared" si="9"/>
        <v>18.149999999999999</v>
      </c>
      <c r="M20" s="357">
        <v>16.5</v>
      </c>
      <c r="N20" s="356" t="s">
        <v>746</v>
      </c>
      <c r="O20" s="359"/>
      <c r="P20" s="1147">
        <f t="shared" si="6"/>
        <v>0</v>
      </c>
      <c r="Q20" s="1155">
        <f t="shared" si="7"/>
        <v>14.63</v>
      </c>
      <c r="R20" s="1149">
        <v>13.3</v>
      </c>
    </row>
    <row r="21" spans="1:19" ht="15.9" customHeight="1">
      <c r="A21" s="772" t="s">
        <v>740</v>
      </c>
      <c r="B21" s="773"/>
      <c r="C21" s="444"/>
      <c r="D21" s="1147">
        <f t="shared" si="10"/>
        <v>0</v>
      </c>
      <c r="E21" s="1147">
        <f t="shared" si="11"/>
        <v>26.84</v>
      </c>
      <c r="F21" s="360">
        <v>24.4</v>
      </c>
      <c r="G21" s="1966" t="s">
        <v>981</v>
      </c>
      <c r="H21" s="1728"/>
      <c r="I21" s="1979"/>
      <c r="J21" s="444"/>
      <c r="K21" s="1147">
        <f t="shared" si="8"/>
        <v>0</v>
      </c>
      <c r="L21" s="1147">
        <f t="shared" si="9"/>
        <v>18.149999999999999</v>
      </c>
      <c r="M21" s="357">
        <v>16.5</v>
      </c>
      <c r="N21" s="356" t="s">
        <v>748</v>
      </c>
      <c r="O21" s="359"/>
      <c r="P21" s="1147">
        <f t="shared" si="6"/>
        <v>0</v>
      </c>
      <c r="Q21" s="1155">
        <f t="shared" si="7"/>
        <v>2.915</v>
      </c>
      <c r="R21" s="1149">
        <v>2.65</v>
      </c>
    </row>
    <row r="22" spans="1:19" ht="15.9" customHeight="1">
      <c r="A22" s="772" t="s">
        <v>742</v>
      </c>
      <c r="B22" s="773"/>
      <c r="C22" s="367"/>
      <c r="D22" s="1147">
        <f t="shared" si="10"/>
        <v>0</v>
      </c>
      <c r="E22" s="1147">
        <f t="shared" si="11"/>
        <v>359.37</v>
      </c>
      <c r="F22" s="360">
        <v>326.7</v>
      </c>
      <c r="G22" s="1966" t="s">
        <v>678</v>
      </c>
      <c r="H22" s="1728"/>
      <c r="I22" s="1979"/>
      <c r="J22" s="444"/>
      <c r="K22" s="1147">
        <f t="shared" si="8"/>
        <v>0</v>
      </c>
      <c r="L22" s="1147">
        <f t="shared" si="9"/>
        <v>58.08</v>
      </c>
      <c r="M22" s="357">
        <v>52.8</v>
      </c>
      <c r="N22" s="356" t="s">
        <v>750</v>
      </c>
      <c r="O22" s="444"/>
      <c r="P22" s="1147">
        <f t="shared" si="6"/>
        <v>0</v>
      </c>
      <c r="Q22" s="1155">
        <f t="shared" si="7"/>
        <v>9.1849999999999987</v>
      </c>
      <c r="R22" s="1150">
        <v>8.35</v>
      </c>
    </row>
    <row r="23" spans="1:19" ht="15.9" customHeight="1" thickBot="1">
      <c r="A23" s="780" t="s">
        <v>744</v>
      </c>
      <c r="B23" s="781"/>
      <c r="C23" s="370"/>
      <c r="D23" s="1147">
        <f t="shared" si="10"/>
        <v>0</v>
      </c>
      <c r="E23" s="1147">
        <f t="shared" si="11"/>
        <v>448.46999999999997</v>
      </c>
      <c r="F23" s="360">
        <v>407.7</v>
      </c>
      <c r="G23" s="1966"/>
      <c r="H23" s="1728"/>
      <c r="I23" s="1979"/>
      <c r="J23" s="444"/>
      <c r="K23" s="444"/>
      <c r="L23" s="444"/>
      <c r="M23" s="357"/>
      <c r="N23" s="1140" t="s">
        <v>753</v>
      </c>
      <c r="O23" s="444"/>
      <c r="P23" s="1147">
        <f t="shared" si="6"/>
        <v>0</v>
      </c>
      <c r="Q23" s="1155">
        <f t="shared" si="7"/>
        <v>2.0350000000000001</v>
      </c>
      <c r="R23" s="1150">
        <v>1.85</v>
      </c>
    </row>
    <row r="24" spans="1:19" ht="15.9" customHeight="1" thickBot="1">
      <c r="A24" s="2090" t="s">
        <v>10</v>
      </c>
      <c r="B24" s="2134"/>
      <c r="C24" s="971">
        <f>SUM(C20:C23)</f>
        <v>0</v>
      </c>
      <c r="D24" s="399">
        <f>SUM(D20:D23)</f>
        <v>0</v>
      </c>
      <c r="E24" s="947">
        <f>D24</f>
        <v>0</v>
      </c>
      <c r="G24" s="1995"/>
      <c r="H24" s="1297"/>
      <c r="I24" s="1998"/>
      <c r="J24" s="444"/>
      <c r="K24" s="444"/>
      <c r="L24" s="444"/>
      <c r="M24" s="357"/>
      <c r="N24" s="308" t="s">
        <v>755</v>
      </c>
      <c r="O24" s="361"/>
      <c r="P24" s="1147">
        <f t="shared" si="6"/>
        <v>0</v>
      </c>
      <c r="Q24" s="1155">
        <f t="shared" si="7"/>
        <v>3.6850000000000001</v>
      </c>
      <c r="R24" s="1151">
        <v>3.35</v>
      </c>
    </row>
    <row r="25" spans="1:19" ht="15.9" customHeight="1" thickBot="1">
      <c r="A25" s="1577" t="s">
        <v>747</v>
      </c>
      <c r="B25" s="2132"/>
      <c r="C25" s="2132"/>
      <c r="D25" s="2132"/>
      <c r="E25" s="2132"/>
      <c r="F25" s="2132"/>
      <c r="G25" s="1997" t="s">
        <v>10</v>
      </c>
      <c r="H25" s="1614"/>
      <c r="I25" s="2087"/>
      <c r="J25" s="490">
        <f>SUM(J16:J24)</f>
        <v>0</v>
      </c>
      <c r="K25" s="490">
        <f>SUM(K16:K24)</f>
        <v>0</v>
      </c>
      <c r="L25" s="946">
        <f>K25</f>
        <v>0</v>
      </c>
      <c r="N25" s="452" t="s">
        <v>757</v>
      </c>
      <c r="O25" s="453"/>
      <c r="P25" s="1147">
        <f t="shared" si="6"/>
        <v>0</v>
      </c>
      <c r="Q25" s="1155">
        <f t="shared" si="7"/>
        <v>3.6850000000000001</v>
      </c>
      <c r="R25" s="1152">
        <v>3.35</v>
      </c>
    </row>
    <row r="26" spans="1:19" ht="15.9" customHeight="1" thickBot="1">
      <c r="A26" s="1562" t="s">
        <v>749</v>
      </c>
      <c r="B26" s="2133"/>
      <c r="C26" s="2133"/>
      <c r="D26" s="2133"/>
      <c r="E26" s="2133"/>
      <c r="F26" s="2133"/>
      <c r="G26" s="1577" t="s">
        <v>752</v>
      </c>
      <c r="H26" s="1726"/>
      <c r="I26" s="1726"/>
      <c r="J26" s="1726"/>
      <c r="K26" s="1726"/>
      <c r="L26" s="1726"/>
      <c r="M26" s="1726"/>
      <c r="N26" s="723" t="s">
        <v>759</v>
      </c>
      <c r="O26" s="359"/>
      <c r="P26" s="1147">
        <f t="shared" si="6"/>
        <v>0</v>
      </c>
      <c r="Q26" s="1155">
        <f t="shared" si="7"/>
        <v>12.484999999999999</v>
      </c>
      <c r="R26" s="1149">
        <v>11.35</v>
      </c>
    </row>
    <row r="27" spans="1:19" ht="15.9" customHeight="1" thickBot="1">
      <c r="A27" s="776" t="s">
        <v>751</v>
      </c>
      <c r="B27" s="777"/>
      <c r="C27" s="400"/>
      <c r="D27" s="1147">
        <f t="shared" ref="D27:D30" si="12">C27*E27</f>
        <v>0</v>
      </c>
      <c r="E27" s="1147">
        <f t="shared" ref="E27:E30" si="13">(F27*10%)+F27</f>
        <v>350.9</v>
      </c>
      <c r="F27" s="403">
        <v>319</v>
      </c>
      <c r="G27" s="1562" t="s">
        <v>531</v>
      </c>
      <c r="H27" s="2015"/>
      <c r="I27" s="2015"/>
      <c r="J27" s="2015"/>
      <c r="K27" s="2015"/>
      <c r="L27" s="2015"/>
      <c r="M27" s="2015"/>
      <c r="N27" s="723" t="s">
        <v>978</v>
      </c>
      <c r="O27" s="359"/>
      <c r="P27" s="1147">
        <f t="shared" si="6"/>
        <v>0</v>
      </c>
      <c r="Q27" s="1155">
        <f t="shared" si="7"/>
        <v>18.149999999999999</v>
      </c>
      <c r="R27" s="1149">
        <v>16.5</v>
      </c>
    </row>
    <row r="28" spans="1:19" ht="15.9" customHeight="1">
      <c r="A28" s="772" t="s">
        <v>754</v>
      </c>
      <c r="B28" s="773"/>
      <c r="C28" s="359"/>
      <c r="D28" s="1147">
        <f t="shared" si="12"/>
        <v>0</v>
      </c>
      <c r="E28" s="1147">
        <f t="shared" si="13"/>
        <v>183.26</v>
      </c>
      <c r="F28" s="360">
        <v>166.6</v>
      </c>
      <c r="G28" s="1969" t="s">
        <v>976</v>
      </c>
      <c r="H28" s="1726"/>
      <c r="I28" s="1970"/>
      <c r="J28" s="464"/>
      <c r="K28" s="1147">
        <f t="shared" ref="K28" si="14">J28*L28</f>
        <v>0</v>
      </c>
      <c r="L28" s="1147">
        <f t="shared" ref="L28" si="15">(M28*10%)+M28</f>
        <v>14.574999999999999</v>
      </c>
      <c r="M28" s="422">
        <v>13.25</v>
      </c>
      <c r="N28" s="1141" t="s">
        <v>762</v>
      </c>
      <c r="O28" s="359"/>
      <c r="P28" s="1147">
        <f t="shared" si="6"/>
        <v>0</v>
      </c>
      <c r="Q28" s="1155">
        <f t="shared" si="7"/>
        <v>3.6850000000000001</v>
      </c>
      <c r="R28" s="1149">
        <v>3.35</v>
      </c>
    </row>
    <row r="29" spans="1:19" ht="15.9" customHeight="1">
      <c r="A29" s="772" t="s">
        <v>756</v>
      </c>
      <c r="B29" s="773"/>
      <c r="C29" s="444"/>
      <c r="D29" s="1147">
        <f t="shared" si="12"/>
        <v>0</v>
      </c>
      <c r="E29" s="1147">
        <f t="shared" si="13"/>
        <v>183.26</v>
      </c>
      <c r="F29" s="360">
        <v>166.6</v>
      </c>
      <c r="G29" s="2136"/>
      <c r="H29" s="2137"/>
      <c r="I29" s="2138"/>
      <c r="J29" s="491"/>
      <c r="K29" s="491"/>
      <c r="L29" s="491"/>
      <c r="M29" s="360"/>
      <c r="N29" s="1141" t="s">
        <v>765</v>
      </c>
      <c r="O29" s="359"/>
      <c r="P29" s="1147">
        <f t="shared" si="6"/>
        <v>0</v>
      </c>
      <c r="Q29" s="1155">
        <f t="shared" si="7"/>
        <v>8.6900000000000013</v>
      </c>
      <c r="R29" s="1151">
        <v>7.9</v>
      </c>
    </row>
    <row r="30" spans="1:19" ht="15.9" customHeight="1" thickBot="1">
      <c r="A30" s="780" t="s">
        <v>758</v>
      </c>
      <c r="B30" s="781"/>
      <c r="C30" s="370"/>
      <c r="D30" s="1147">
        <f t="shared" si="12"/>
        <v>0</v>
      </c>
      <c r="E30" s="1147">
        <f t="shared" si="13"/>
        <v>183.26</v>
      </c>
      <c r="F30" s="360">
        <v>166.6</v>
      </c>
      <c r="G30" s="1995"/>
      <c r="H30" s="1297"/>
      <c r="I30" s="1998"/>
      <c r="J30" s="361"/>
      <c r="K30" s="361"/>
      <c r="L30" s="361"/>
      <c r="M30" s="785"/>
      <c r="N30" s="356"/>
      <c r="O30" s="359"/>
      <c r="P30" s="359"/>
      <c r="Q30" s="1156"/>
      <c r="R30" s="1149"/>
    </row>
    <row r="31" spans="1:19" ht="15.9" customHeight="1" thickBot="1">
      <c r="A31" s="2090" t="s">
        <v>10</v>
      </c>
      <c r="B31" s="2135"/>
      <c r="C31" s="971">
        <f>SUM(C27:C30)</f>
        <v>0</v>
      </c>
      <c r="D31" s="399">
        <f>SUM(D27:D30)</f>
        <v>0</v>
      </c>
      <c r="E31" s="947">
        <f>D31</f>
        <v>0</v>
      </c>
      <c r="G31" s="1997" t="s">
        <v>10</v>
      </c>
      <c r="H31" s="1614"/>
      <c r="I31" s="2087"/>
      <c r="J31" s="490">
        <f>SUM(J28:J30)</f>
        <v>0</v>
      </c>
      <c r="K31" s="490">
        <f>SUM(K28:K30)</f>
        <v>0</v>
      </c>
      <c r="L31" s="946">
        <f>K31</f>
        <v>0</v>
      </c>
      <c r="N31" s="425"/>
      <c r="O31" s="478"/>
      <c r="P31" s="478"/>
      <c r="Q31" s="1157"/>
      <c r="R31" s="1153"/>
    </row>
    <row r="32" spans="1:19" ht="15.9" customHeight="1" thickBot="1">
      <c r="A32" s="1712" t="s">
        <v>761</v>
      </c>
      <c r="B32" s="2131"/>
      <c r="C32" s="2131"/>
      <c r="D32" s="2131"/>
      <c r="E32" s="2131"/>
      <c r="F32" s="2131"/>
      <c r="G32" s="1577" t="s">
        <v>760</v>
      </c>
      <c r="H32" s="1578"/>
      <c r="I32" s="1578"/>
      <c r="J32" s="1578"/>
      <c r="K32" s="1578"/>
      <c r="L32" s="1578"/>
      <c r="M32" s="1578"/>
      <c r="N32" s="985" t="s">
        <v>10</v>
      </c>
      <c r="O32" s="957">
        <f>SUM(O13:O31)</f>
        <v>0</v>
      </c>
      <c r="P32" s="957">
        <f>SUM(P13:P31)</f>
        <v>0</v>
      </c>
      <c r="Q32" s="986">
        <f>P32</f>
        <v>0</v>
      </c>
      <c r="S32" s="145"/>
    </row>
    <row r="33" spans="1:19" ht="15.9" customHeight="1" thickBot="1">
      <c r="A33" s="1975" t="s">
        <v>763</v>
      </c>
      <c r="B33" s="1976"/>
      <c r="C33" s="400"/>
      <c r="D33" s="1147">
        <f t="shared" ref="D33:D48" si="16">C33*E33</f>
        <v>0</v>
      </c>
      <c r="E33" s="1147">
        <f t="shared" ref="E33:E48" si="17">(F33*10%)+F33</f>
        <v>2.75</v>
      </c>
      <c r="F33" s="489">
        <v>2.5</v>
      </c>
      <c r="G33" s="1562" t="s">
        <v>531</v>
      </c>
      <c r="H33" s="1563"/>
      <c r="I33" s="1563"/>
      <c r="J33" s="1563"/>
      <c r="K33" s="1563"/>
      <c r="L33" s="1563"/>
      <c r="M33" s="1563"/>
      <c r="N33" s="1577" t="s">
        <v>770</v>
      </c>
      <c r="O33" s="1726"/>
      <c r="P33" s="1726"/>
      <c r="Q33" s="1726"/>
      <c r="R33" s="1727"/>
      <c r="S33" s="145"/>
    </row>
    <row r="34" spans="1:19" ht="15.9" customHeight="1" thickBot="1">
      <c r="A34" s="1966" t="s">
        <v>766</v>
      </c>
      <c r="B34" s="1967"/>
      <c r="C34" s="367"/>
      <c r="D34" s="1147">
        <f t="shared" si="16"/>
        <v>0</v>
      </c>
      <c r="E34" s="1147">
        <f t="shared" si="17"/>
        <v>7.3150000000000004</v>
      </c>
      <c r="F34" s="462">
        <v>6.65</v>
      </c>
      <c r="G34" s="1969" t="s">
        <v>764</v>
      </c>
      <c r="H34" s="1726"/>
      <c r="I34" s="1970"/>
      <c r="J34" s="390"/>
      <c r="K34" s="1147">
        <f t="shared" ref="K34:K50" si="18">J34*L34</f>
        <v>0</v>
      </c>
      <c r="L34" s="1147">
        <f t="shared" ref="L34:L50" si="19">(M34*10%)+M34</f>
        <v>346.06</v>
      </c>
      <c r="M34" s="435">
        <v>314.60000000000002</v>
      </c>
      <c r="N34" s="1562" t="s">
        <v>773</v>
      </c>
      <c r="O34" s="2015"/>
      <c r="P34" s="2015"/>
      <c r="Q34" s="2015"/>
      <c r="R34" s="2145"/>
      <c r="S34" s="145"/>
    </row>
    <row r="35" spans="1:19" ht="15.9" customHeight="1">
      <c r="A35" s="1966" t="s">
        <v>768</v>
      </c>
      <c r="B35" s="1967"/>
      <c r="C35" s="367"/>
      <c r="D35" s="1147">
        <f t="shared" si="16"/>
        <v>0</v>
      </c>
      <c r="E35" s="1147">
        <f t="shared" si="17"/>
        <v>49.004999999999995</v>
      </c>
      <c r="F35" s="462">
        <v>44.55</v>
      </c>
      <c r="G35" s="1966" t="s">
        <v>767</v>
      </c>
      <c r="H35" s="1728"/>
      <c r="I35" s="1979"/>
      <c r="J35" s="444"/>
      <c r="K35" s="1147">
        <f t="shared" si="18"/>
        <v>0</v>
      </c>
      <c r="L35" s="1147">
        <f t="shared" si="19"/>
        <v>228.41500000000002</v>
      </c>
      <c r="M35" s="942">
        <v>207.65</v>
      </c>
      <c r="N35" s="423" t="s">
        <v>776</v>
      </c>
      <c r="O35" s="978"/>
      <c r="P35" s="979">
        <f t="shared" ref="P35:P49" si="20">O35*Q35</f>
        <v>0</v>
      </c>
      <c r="Q35" s="1154">
        <f t="shared" ref="Q35:Q49" si="21">(R35*10%)+R35</f>
        <v>5.7750000000000004</v>
      </c>
      <c r="R35" s="1148">
        <v>5.25</v>
      </c>
      <c r="S35" s="451"/>
    </row>
    <row r="36" spans="1:19" ht="15.9" customHeight="1">
      <c r="A36" s="1966" t="s">
        <v>771</v>
      </c>
      <c r="B36" s="1967"/>
      <c r="C36" s="359"/>
      <c r="D36" s="1147">
        <f t="shared" si="16"/>
        <v>0</v>
      </c>
      <c r="E36" s="1147">
        <f t="shared" si="17"/>
        <v>6.4349999999999996</v>
      </c>
      <c r="F36" s="462">
        <v>5.85</v>
      </c>
      <c r="G36" s="816" t="s">
        <v>769</v>
      </c>
      <c r="H36" s="818"/>
      <c r="I36" s="817"/>
      <c r="J36" s="444"/>
      <c r="K36" s="1147">
        <f t="shared" si="18"/>
        <v>0</v>
      </c>
      <c r="L36" s="1147">
        <f t="shared" si="19"/>
        <v>228.41500000000002</v>
      </c>
      <c r="M36" s="942">
        <v>207.65</v>
      </c>
      <c r="N36" s="1140" t="s">
        <v>779</v>
      </c>
      <c r="O36" s="444"/>
      <c r="P36" s="1147">
        <f t="shared" si="20"/>
        <v>0</v>
      </c>
      <c r="Q36" s="1155">
        <f t="shared" si="21"/>
        <v>15.125</v>
      </c>
      <c r="R36" s="1149">
        <v>13.75</v>
      </c>
      <c r="S36" s="145"/>
    </row>
    <row r="37" spans="1:19" ht="15.9" customHeight="1">
      <c r="A37" s="1966" t="s">
        <v>774</v>
      </c>
      <c r="B37" s="1967"/>
      <c r="C37" s="456"/>
      <c r="D37" s="1147">
        <f t="shared" si="16"/>
        <v>0</v>
      </c>
      <c r="E37" s="1147">
        <f t="shared" si="17"/>
        <v>1.5399999999999998</v>
      </c>
      <c r="F37" s="973">
        <v>1.4</v>
      </c>
      <c r="G37" s="1966" t="s">
        <v>772</v>
      </c>
      <c r="H37" s="1728"/>
      <c r="I37" s="1979"/>
      <c r="J37" s="444"/>
      <c r="K37" s="1147">
        <f t="shared" si="18"/>
        <v>0</v>
      </c>
      <c r="L37" s="1147">
        <f t="shared" si="19"/>
        <v>29.15</v>
      </c>
      <c r="M37" s="942">
        <v>26.5</v>
      </c>
      <c r="N37" s="1140" t="s">
        <v>782</v>
      </c>
      <c r="O37" s="444"/>
      <c r="P37" s="1147">
        <f t="shared" si="20"/>
        <v>0</v>
      </c>
      <c r="Q37" s="1155">
        <f t="shared" si="21"/>
        <v>4.8400000000000007</v>
      </c>
      <c r="R37" s="1149">
        <v>4.4000000000000004</v>
      </c>
      <c r="S37" s="145"/>
    </row>
    <row r="38" spans="1:19" ht="15.9" customHeight="1">
      <c r="A38" s="1966" t="s">
        <v>777</v>
      </c>
      <c r="B38" s="1967"/>
      <c r="C38" s="444"/>
      <c r="D38" s="1147">
        <f t="shared" si="16"/>
        <v>0</v>
      </c>
      <c r="E38" s="1147">
        <f t="shared" si="17"/>
        <v>7.7549999999999999</v>
      </c>
      <c r="F38" s="462">
        <v>7.05</v>
      </c>
      <c r="G38" s="2099" t="s">
        <v>775</v>
      </c>
      <c r="H38" s="2100"/>
      <c r="I38" s="2103"/>
      <c r="J38" s="361"/>
      <c r="K38" s="1147">
        <f t="shared" si="18"/>
        <v>0</v>
      </c>
      <c r="L38" s="1147">
        <f t="shared" si="19"/>
        <v>5.7750000000000004</v>
      </c>
      <c r="M38" s="975">
        <f>'[1]Front Cover'!$T$13</f>
        <v>5.25</v>
      </c>
      <c r="N38" s="1140" t="s">
        <v>785</v>
      </c>
      <c r="O38" s="444"/>
      <c r="P38" s="1147">
        <f t="shared" si="20"/>
        <v>0</v>
      </c>
      <c r="Q38" s="1155">
        <f t="shared" si="21"/>
        <v>0.495</v>
      </c>
      <c r="R38" s="1149">
        <v>0.45</v>
      </c>
      <c r="S38" s="145"/>
    </row>
    <row r="39" spans="1:19" ht="15.9" customHeight="1">
      <c r="A39" s="1966" t="s">
        <v>780</v>
      </c>
      <c r="B39" s="1967"/>
      <c r="C39" s="444"/>
      <c r="D39" s="1147">
        <f t="shared" si="16"/>
        <v>0</v>
      </c>
      <c r="E39" s="1147">
        <f t="shared" si="17"/>
        <v>30.580000000000002</v>
      </c>
      <c r="F39" s="462">
        <v>27.8</v>
      </c>
      <c r="G39" s="2099" t="s">
        <v>778</v>
      </c>
      <c r="H39" s="2100"/>
      <c r="I39" s="2103"/>
      <c r="J39" s="457"/>
      <c r="K39" s="1147">
        <f t="shared" si="18"/>
        <v>0</v>
      </c>
      <c r="L39" s="1147">
        <f t="shared" si="19"/>
        <v>5.7750000000000004</v>
      </c>
      <c r="M39" s="975">
        <f>'[1]Front Cover'!$T$13</f>
        <v>5.25</v>
      </c>
      <c r="N39" s="1140" t="s">
        <v>788</v>
      </c>
      <c r="O39" s="444"/>
      <c r="P39" s="1147">
        <f t="shared" si="20"/>
        <v>0</v>
      </c>
      <c r="Q39" s="1155">
        <f t="shared" si="21"/>
        <v>8.58</v>
      </c>
      <c r="R39" s="1150">
        <v>7.8</v>
      </c>
      <c r="S39" s="145"/>
    </row>
    <row r="40" spans="1:19" ht="15.9" customHeight="1">
      <c r="A40" s="1966" t="s">
        <v>783</v>
      </c>
      <c r="B40" s="1967"/>
      <c r="C40" s="444"/>
      <c r="D40" s="1147">
        <f t="shared" si="16"/>
        <v>0</v>
      </c>
      <c r="E40" s="1147">
        <f t="shared" si="17"/>
        <v>29.15</v>
      </c>
      <c r="F40" s="462">
        <v>26.5</v>
      </c>
      <c r="G40" s="2099" t="s">
        <v>781</v>
      </c>
      <c r="H40" s="2100"/>
      <c r="I40" s="2103"/>
      <c r="J40" s="458"/>
      <c r="K40" s="1147">
        <f t="shared" si="18"/>
        <v>0</v>
      </c>
      <c r="L40" s="1147">
        <f t="shared" si="19"/>
        <v>5.7750000000000004</v>
      </c>
      <c r="M40" s="975">
        <f>'[1]Front Cover'!$T$13</f>
        <v>5.25</v>
      </c>
      <c r="N40" s="1140" t="s">
        <v>791</v>
      </c>
      <c r="O40" s="444"/>
      <c r="P40" s="1147">
        <f t="shared" si="20"/>
        <v>0</v>
      </c>
      <c r="Q40" s="1155">
        <f t="shared" si="21"/>
        <v>8.58</v>
      </c>
      <c r="R40" s="1149">
        <v>7.8</v>
      </c>
      <c r="S40" s="145"/>
    </row>
    <row r="41" spans="1:19" ht="15.9" customHeight="1">
      <c r="A41" s="1966" t="s">
        <v>786</v>
      </c>
      <c r="B41" s="1967"/>
      <c r="C41" s="444"/>
      <c r="D41" s="1147">
        <f t="shared" si="16"/>
        <v>0</v>
      </c>
      <c r="E41" s="1147">
        <f t="shared" si="17"/>
        <v>180.29000000000002</v>
      </c>
      <c r="F41" s="462">
        <v>163.9</v>
      </c>
      <c r="G41" s="2099" t="s">
        <v>784</v>
      </c>
      <c r="H41" s="2100"/>
      <c r="I41" s="2103"/>
      <c r="J41" s="459"/>
      <c r="K41" s="1147">
        <f t="shared" si="18"/>
        <v>0</v>
      </c>
      <c r="L41" s="1147">
        <f t="shared" si="19"/>
        <v>5.7750000000000004</v>
      </c>
      <c r="M41" s="975">
        <f>'[1]Front Cover'!$T$13</f>
        <v>5.25</v>
      </c>
      <c r="N41" s="1140" t="s">
        <v>794</v>
      </c>
      <c r="O41" s="444"/>
      <c r="P41" s="1147">
        <f t="shared" si="20"/>
        <v>0</v>
      </c>
      <c r="Q41" s="1155">
        <f t="shared" si="21"/>
        <v>5.7750000000000004</v>
      </c>
      <c r="R41" s="1149">
        <v>5.25</v>
      </c>
      <c r="S41" s="145"/>
    </row>
    <row r="42" spans="1:19" ht="15.9" customHeight="1">
      <c r="A42" s="1966" t="s">
        <v>789</v>
      </c>
      <c r="B42" s="1967"/>
      <c r="C42" s="359"/>
      <c r="D42" s="1147">
        <f t="shared" si="16"/>
        <v>0</v>
      </c>
      <c r="E42" s="1147">
        <f t="shared" si="17"/>
        <v>180.29000000000002</v>
      </c>
      <c r="F42" s="462">
        <v>163.9</v>
      </c>
      <c r="G42" s="2099" t="s">
        <v>787</v>
      </c>
      <c r="H42" s="2100"/>
      <c r="I42" s="2103"/>
      <c r="J42" s="444"/>
      <c r="K42" s="1147">
        <f t="shared" si="18"/>
        <v>0</v>
      </c>
      <c r="L42" s="1147">
        <f t="shared" si="19"/>
        <v>5.7750000000000004</v>
      </c>
      <c r="M42" s="975">
        <f>'[1]Front Cover'!$T$13</f>
        <v>5.25</v>
      </c>
      <c r="N42" s="1140" t="s">
        <v>797</v>
      </c>
      <c r="O42" s="444"/>
      <c r="P42" s="1147">
        <f t="shared" si="20"/>
        <v>0</v>
      </c>
      <c r="Q42" s="1155">
        <f t="shared" si="21"/>
        <v>10.23</v>
      </c>
      <c r="R42" s="1149">
        <v>9.3000000000000007</v>
      </c>
      <c r="S42" s="145"/>
    </row>
    <row r="43" spans="1:19" ht="15.9" customHeight="1">
      <c r="A43" s="1966" t="s">
        <v>792</v>
      </c>
      <c r="B43" s="1967"/>
      <c r="C43" s="359"/>
      <c r="D43" s="1147">
        <f t="shared" si="16"/>
        <v>0</v>
      </c>
      <c r="E43" s="1147">
        <f t="shared" si="17"/>
        <v>180.29000000000002</v>
      </c>
      <c r="F43" s="462">
        <v>163.9</v>
      </c>
      <c r="G43" s="2099" t="s">
        <v>790</v>
      </c>
      <c r="H43" s="2100"/>
      <c r="I43" s="2103"/>
      <c r="J43" s="460"/>
      <c r="K43" s="1147">
        <f t="shared" si="18"/>
        <v>0</v>
      </c>
      <c r="L43" s="1147">
        <f t="shared" si="19"/>
        <v>5.7750000000000004</v>
      </c>
      <c r="M43" s="975">
        <f>'[1]Front Cover'!$T$13</f>
        <v>5.25</v>
      </c>
      <c r="N43" s="1140" t="s">
        <v>800</v>
      </c>
      <c r="O43" s="444"/>
      <c r="P43" s="1147">
        <f t="shared" si="20"/>
        <v>0</v>
      </c>
      <c r="Q43" s="1155">
        <f t="shared" si="21"/>
        <v>10.67</v>
      </c>
      <c r="R43" s="1149">
        <v>9.6999999999999993</v>
      </c>
      <c r="S43" s="145"/>
    </row>
    <row r="44" spans="1:19" ht="15.9" customHeight="1">
      <c r="A44" s="1966" t="s">
        <v>795</v>
      </c>
      <c r="B44" s="1967"/>
      <c r="C44" s="359"/>
      <c r="D44" s="1147">
        <f t="shared" si="16"/>
        <v>0</v>
      </c>
      <c r="E44" s="1147">
        <f t="shared" si="17"/>
        <v>180.29000000000002</v>
      </c>
      <c r="F44" s="462">
        <v>163.9</v>
      </c>
      <c r="G44" s="2099" t="s">
        <v>793</v>
      </c>
      <c r="H44" s="2100"/>
      <c r="I44" s="2100"/>
      <c r="J44" s="359"/>
      <c r="K44" s="1147">
        <f t="shared" si="18"/>
        <v>0</v>
      </c>
      <c r="L44" s="1147">
        <f t="shared" si="19"/>
        <v>5.7750000000000004</v>
      </c>
      <c r="M44" s="975">
        <f>'[1]Front Cover'!$T$13</f>
        <v>5.25</v>
      </c>
      <c r="N44" s="356" t="s">
        <v>803</v>
      </c>
      <c r="O44" s="444"/>
      <c r="P44" s="1147">
        <f t="shared" si="20"/>
        <v>0</v>
      </c>
      <c r="Q44" s="1155">
        <f t="shared" si="21"/>
        <v>5.7750000000000004</v>
      </c>
      <c r="R44" s="1149">
        <v>5.25</v>
      </c>
      <c r="S44" s="145"/>
    </row>
    <row r="45" spans="1:19" ht="15.9" customHeight="1">
      <c r="A45" s="1966" t="s">
        <v>798</v>
      </c>
      <c r="B45" s="1967"/>
      <c r="C45" s="359"/>
      <c r="D45" s="1147">
        <f t="shared" si="16"/>
        <v>0</v>
      </c>
      <c r="E45" s="1147">
        <f t="shared" si="17"/>
        <v>5.7750000000000004</v>
      </c>
      <c r="F45" s="974">
        <v>5.25</v>
      </c>
      <c r="G45" s="2099" t="s">
        <v>796</v>
      </c>
      <c r="H45" s="2100"/>
      <c r="I45" s="2100"/>
      <c r="J45" s="359"/>
      <c r="K45" s="1147">
        <f t="shared" si="18"/>
        <v>0</v>
      </c>
      <c r="L45" s="1147">
        <f t="shared" si="19"/>
        <v>5.7750000000000004</v>
      </c>
      <c r="M45" s="975">
        <f>'[1]Front Cover'!$T$13</f>
        <v>5.25</v>
      </c>
      <c r="N45" s="356" t="s">
        <v>805</v>
      </c>
      <c r="O45" s="444"/>
      <c r="P45" s="1147">
        <f t="shared" si="20"/>
        <v>0</v>
      </c>
      <c r="Q45" s="1155">
        <f t="shared" si="21"/>
        <v>0.60500000000000009</v>
      </c>
      <c r="R45" s="1149">
        <v>0.55000000000000004</v>
      </c>
      <c r="S45" s="145"/>
    </row>
    <row r="46" spans="1:19" ht="15.75" customHeight="1">
      <c r="A46" s="1966" t="s">
        <v>801</v>
      </c>
      <c r="B46" s="1967"/>
      <c r="C46" s="88"/>
      <c r="D46" s="1147">
        <f t="shared" si="16"/>
        <v>0</v>
      </c>
      <c r="E46" s="1147">
        <f t="shared" si="17"/>
        <v>14.52</v>
      </c>
      <c r="F46" s="462">
        <v>13.2</v>
      </c>
      <c r="G46" s="2099" t="s">
        <v>799</v>
      </c>
      <c r="H46" s="2100"/>
      <c r="I46" s="2100"/>
      <c r="J46" s="359"/>
      <c r="K46" s="1147">
        <f t="shared" si="18"/>
        <v>0</v>
      </c>
      <c r="L46" s="1147">
        <f t="shared" si="19"/>
        <v>5.7750000000000004</v>
      </c>
      <c r="M46" s="975">
        <f>'[1]Front Cover'!$T$13</f>
        <v>5.25</v>
      </c>
      <c r="N46" s="356" t="s">
        <v>807</v>
      </c>
      <c r="O46" s="444"/>
      <c r="P46" s="1147">
        <f t="shared" si="20"/>
        <v>0</v>
      </c>
      <c r="Q46" s="1155">
        <f t="shared" si="21"/>
        <v>5.7750000000000004</v>
      </c>
      <c r="R46" s="1149">
        <v>5.25</v>
      </c>
      <c r="S46" s="145"/>
    </row>
    <row r="47" spans="1:19" ht="15.9" customHeight="1">
      <c r="A47" s="1966" t="s">
        <v>809</v>
      </c>
      <c r="B47" s="1967"/>
      <c r="C47" s="359"/>
      <c r="D47" s="1147">
        <f t="shared" si="16"/>
        <v>0</v>
      </c>
      <c r="E47" s="1147">
        <f t="shared" si="17"/>
        <v>16.555</v>
      </c>
      <c r="F47" s="462">
        <v>15.05</v>
      </c>
      <c r="G47" s="2099" t="s">
        <v>802</v>
      </c>
      <c r="H47" s="2100"/>
      <c r="I47" s="2100"/>
      <c r="J47" s="359"/>
      <c r="K47" s="1147">
        <f t="shared" si="18"/>
        <v>0</v>
      </c>
      <c r="L47" s="1147">
        <f t="shared" si="19"/>
        <v>5.7750000000000004</v>
      </c>
      <c r="M47" s="975">
        <f>'[1]Front Cover'!$T$13</f>
        <v>5.25</v>
      </c>
      <c r="N47" s="308" t="s">
        <v>808</v>
      </c>
      <c r="O47" s="366"/>
      <c r="P47" s="1147">
        <f t="shared" si="20"/>
        <v>0</v>
      </c>
      <c r="Q47" s="1155">
        <f t="shared" si="21"/>
        <v>8.58</v>
      </c>
      <c r="R47" s="1160">
        <v>7.8</v>
      </c>
      <c r="S47" s="145"/>
    </row>
    <row r="48" spans="1:19" ht="15.9" customHeight="1" thickBot="1">
      <c r="A48" s="2083" t="s">
        <v>810</v>
      </c>
      <c r="B48" s="2084"/>
      <c r="C48" s="464"/>
      <c r="D48" s="1147">
        <f t="shared" si="16"/>
        <v>0</v>
      </c>
      <c r="E48" s="1147">
        <f t="shared" si="17"/>
        <v>5.83</v>
      </c>
      <c r="F48" s="465">
        <v>5.3</v>
      </c>
      <c r="G48" s="2099" t="s">
        <v>804</v>
      </c>
      <c r="H48" s="2100"/>
      <c r="I48" s="2100"/>
      <c r="J48" s="359"/>
      <c r="K48" s="1147">
        <f t="shared" si="18"/>
        <v>0</v>
      </c>
      <c r="L48" s="1147">
        <f t="shared" si="19"/>
        <v>5.7750000000000004</v>
      </c>
      <c r="M48" s="975">
        <f>'[1]Front Cover'!$T$13</f>
        <v>5.25</v>
      </c>
      <c r="N48" s="308" t="s">
        <v>983</v>
      </c>
      <c r="O48" s="366"/>
      <c r="P48" s="1147">
        <f t="shared" si="20"/>
        <v>0</v>
      </c>
      <c r="Q48" s="1155">
        <f t="shared" si="21"/>
        <v>2.0350000000000001</v>
      </c>
      <c r="R48" s="1160">
        <v>1.85</v>
      </c>
      <c r="S48" s="145"/>
    </row>
    <row r="49" spans="1:19" ht="15.9" customHeight="1" thickBot="1">
      <c r="A49" s="2085" t="s">
        <v>10</v>
      </c>
      <c r="B49" s="2086"/>
      <c r="C49" s="971">
        <f>SUM(C33:C47)</f>
        <v>0</v>
      </c>
      <c r="D49" s="399">
        <f>SUM(D33:D47)</f>
        <v>0</v>
      </c>
      <c r="E49" s="948">
        <f>D49</f>
        <v>0</v>
      </c>
      <c r="G49" s="2099" t="s">
        <v>806</v>
      </c>
      <c r="H49" s="2100"/>
      <c r="I49" s="2100"/>
      <c r="J49" s="361"/>
      <c r="K49" s="1147">
        <f t="shared" si="18"/>
        <v>0</v>
      </c>
      <c r="L49" s="1147">
        <f t="shared" si="19"/>
        <v>5.7750000000000004</v>
      </c>
      <c r="M49" s="975">
        <f>'[1]Front Cover'!$T$13</f>
        <v>5.25</v>
      </c>
      <c r="N49" s="308" t="s">
        <v>984</v>
      </c>
      <c r="O49" s="366"/>
      <c r="P49" s="1147">
        <f t="shared" si="20"/>
        <v>0</v>
      </c>
      <c r="Q49" s="1155">
        <f t="shared" si="21"/>
        <v>0.11000000000000001</v>
      </c>
      <c r="R49" s="1160">
        <v>0.1</v>
      </c>
      <c r="S49" s="145"/>
    </row>
    <row r="50" spans="1:19" ht="15.9" customHeight="1" thickBot="1">
      <c r="A50" s="1577" t="s">
        <v>813</v>
      </c>
      <c r="B50" s="1726"/>
      <c r="C50" s="1726"/>
      <c r="D50" s="1726"/>
      <c r="E50" s="1726"/>
      <c r="F50" s="1726"/>
      <c r="G50" s="2101" t="s">
        <v>982</v>
      </c>
      <c r="H50" s="2102"/>
      <c r="I50" s="2102"/>
      <c r="J50" s="478"/>
      <c r="K50" s="1147">
        <f t="shared" si="18"/>
        <v>0</v>
      </c>
      <c r="L50" s="1147">
        <f t="shared" si="19"/>
        <v>215.16</v>
      </c>
      <c r="M50" s="976">
        <v>195.6</v>
      </c>
      <c r="N50" s="980"/>
      <c r="O50" s="981"/>
      <c r="P50" s="981"/>
      <c r="Q50" s="1162"/>
      <c r="R50" s="1161"/>
      <c r="S50" s="145"/>
    </row>
    <row r="51" spans="1:19" ht="15.9" customHeight="1" thickBot="1">
      <c r="A51" s="1562" t="s">
        <v>815</v>
      </c>
      <c r="B51" s="2015"/>
      <c r="C51" s="2015"/>
      <c r="D51" s="2015"/>
      <c r="E51" s="2015"/>
      <c r="F51" s="2145"/>
      <c r="G51" s="2090" t="s">
        <v>10</v>
      </c>
      <c r="H51" s="2091"/>
      <c r="I51" s="2092"/>
      <c r="J51" s="970">
        <f>SUM(J34:J50)</f>
        <v>0</v>
      </c>
      <c r="K51" s="463">
        <f>SUM(K34:K50)</f>
        <v>0</v>
      </c>
      <c r="L51" s="954">
        <f>K51</f>
        <v>0</v>
      </c>
      <c r="N51" s="972" t="s">
        <v>10</v>
      </c>
      <c r="O51" s="970">
        <f>SUM(O38:O50)</f>
        <v>0</v>
      </c>
      <c r="P51" s="463">
        <f>SUM(P38:P50)</f>
        <v>0</v>
      </c>
      <c r="Q51" s="954">
        <f>P51</f>
        <v>0</v>
      </c>
      <c r="S51" s="451"/>
    </row>
    <row r="52" spans="1:19" ht="15.9" customHeight="1" thickBot="1">
      <c r="A52" s="2082" t="s">
        <v>816</v>
      </c>
      <c r="B52" s="1970"/>
      <c r="C52" s="390"/>
      <c r="D52" s="979">
        <f t="shared" ref="D52:D54" si="22">C52*E52</f>
        <v>0</v>
      </c>
      <c r="E52" s="979">
        <f t="shared" ref="E52:E54" si="23">(F52*10%)+F52</f>
        <v>629.20000000000005</v>
      </c>
      <c r="F52" s="963">
        <v>572</v>
      </c>
      <c r="G52" s="2093"/>
      <c r="H52" s="2094"/>
      <c r="I52" s="2095"/>
      <c r="J52" s="1198"/>
      <c r="K52" s="1198"/>
      <c r="L52" s="1199"/>
      <c r="M52" s="1182"/>
      <c r="N52" s="1712" t="s">
        <v>811</v>
      </c>
      <c r="O52" s="2046"/>
      <c r="P52" s="2046"/>
      <c r="Q52" s="2046"/>
      <c r="R52" s="2046"/>
      <c r="S52" s="451"/>
    </row>
    <row r="53" spans="1:19" ht="15.9" customHeight="1">
      <c r="A53" s="1966" t="s">
        <v>817</v>
      </c>
      <c r="B53" s="1979"/>
      <c r="C53" s="444"/>
      <c r="D53" s="1147">
        <f t="shared" si="22"/>
        <v>0</v>
      </c>
      <c r="E53" s="1147">
        <f t="shared" si="23"/>
        <v>11.605</v>
      </c>
      <c r="F53" s="466">
        <v>10.55</v>
      </c>
      <c r="G53" s="2096"/>
      <c r="H53" s="2097"/>
      <c r="I53" s="2098"/>
      <c r="J53" s="359"/>
      <c r="K53" s="359"/>
      <c r="L53" s="1156"/>
      <c r="M53" s="1182"/>
      <c r="N53" s="423" t="s">
        <v>812</v>
      </c>
      <c r="O53" s="982"/>
      <c r="P53" s="979">
        <f t="shared" ref="P53" si="24">O53*Q53</f>
        <v>0</v>
      </c>
      <c r="Q53" s="1154">
        <f t="shared" ref="Q53" si="25">(R53*10%)+R53</f>
        <v>6.05</v>
      </c>
      <c r="R53" s="1167">
        <v>5.5</v>
      </c>
      <c r="S53" s="145"/>
    </row>
    <row r="54" spans="1:19" ht="15.9" customHeight="1" thickBot="1">
      <c r="A54" s="1995" t="s">
        <v>818</v>
      </c>
      <c r="B54" s="1998"/>
      <c r="C54" s="361"/>
      <c r="D54" s="1147">
        <f t="shared" si="22"/>
        <v>0</v>
      </c>
      <c r="E54" s="1147">
        <f t="shared" si="23"/>
        <v>89.87</v>
      </c>
      <c r="F54" s="964">
        <v>81.7</v>
      </c>
      <c r="G54" s="2104"/>
      <c r="H54" s="1731"/>
      <c r="I54" s="2105"/>
      <c r="J54" s="359"/>
      <c r="K54" s="359"/>
      <c r="L54" s="1156"/>
      <c r="M54" s="1182"/>
      <c r="N54" s="980" t="s">
        <v>814</v>
      </c>
      <c r="O54" s="478"/>
      <c r="P54" s="478"/>
      <c r="Q54" s="1157"/>
      <c r="R54" s="1151">
        <v>0</v>
      </c>
      <c r="S54" s="145"/>
    </row>
    <row r="55" spans="1:19" ht="15.9" customHeight="1" thickBot="1">
      <c r="A55" s="1766" t="s">
        <v>819</v>
      </c>
      <c r="B55" s="2074"/>
      <c r="C55" s="2074"/>
      <c r="D55" s="2074"/>
      <c r="E55" s="2074"/>
      <c r="F55" s="2075"/>
      <c r="G55" s="2096"/>
      <c r="H55" s="2097"/>
      <c r="I55" s="2098"/>
      <c r="J55" s="359"/>
      <c r="K55" s="359"/>
      <c r="L55" s="1156"/>
      <c r="M55" s="1182"/>
      <c r="N55" s="972" t="s">
        <v>10</v>
      </c>
      <c r="O55" s="970">
        <f>O53</f>
        <v>0</v>
      </c>
      <c r="P55" s="463">
        <f>P53</f>
        <v>0</v>
      </c>
      <c r="Q55" s="983">
        <f>P55</f>
        <v>0</v>
      </c>
    </row>
    <row r="56" spans="1:19" ht="15.9" customHeight="1">
      <c r="A56" s="1975" t="s">
        <v>820</v>
      </c>
      <c r="B56" s="2054"/>
      <c r="C56" s="402"/>
      <c r="D56" s="1147">
        <f t="shared" ref="D56:D63" si="26">C56*E56</f>
        <v>0</v>
      </c>
      <c r="E56" s="1147">
        <f t="shared" ref="E56:E63" si="27">(F56*10%)+F56</f>
        <v>29.15</v>
      </c>
      <c r="F56" s="965">
        <v>26.5</v>
      </c>
      <c r="G56" s="2104"/>
      <c r="H56" s="1731"/>
      <c r="I56" s="2105"/>
      <c r="J56" s="359"/>
      <c r="K56" s="359"/>
      <c r="L56" s="1156"/>
      <c r="M56" s="1181"/>
      <c r="N56" s="792"/>
      <c r="O56" s="794"/>
      <c r="P56" s="794"/>
      <c r="Q56" s="795"/>
      <c r="R56" s="1163"/>
    </row>
    <row r="57" spans="1:19" ht="15.9" customHeight="1">
      <c r="A57" s="1966" t="s">
        <v>821</v>
      </c>
      <c r="B57" s="1979"/>
      <c r="C57" s="359"/>
      <c r="D57" s="1147">
        <f t="shared" si="26"/>
        <v>0</v>
      </c>
      <c r="E57" s="1147">
        <f t="shared" si="27"/>
        <v>5.17</v>
      </c>
      <c r="F57" s="966">
        <v>4.7</v>
      </c>
      <c r="G57" s="2076"/>
      <c r="H57" s="2077"/>
      <c r="I57" s="2078"/>
      <c r="J57" s="359"/>
      <c r="K57" s="359"/>
      <c r="L57" s="1156"/>
      <c r="M57" s="1181"/>
      <c r="N57" s="796"/>
      <c r="O57" s="791"/>
      <c r="P57" s="791"/>
      <c r="Q57" s="1164"/>
      <c r="R57" s="1164"/>
    </row>
    <row r="58" spans="1:19" ht="15.9" customHeight="1">
      <c r="A58" s="1966" t="s">
        <v>822</v>
      </c>
      <c r="B58" s="1979"/>
      <c r="C58" s="359"/>
      <c r="D58" s="1147">
        <f t="shared" si="26"/>
        <v>0</v>
      </c>
      <c r="E58" s="1147">
        <f t="shared" si="27"/>
        <v>329.01000000000005</v>
      </c>
      <c r="F58" s="966">
        <v>299.10000000000002</v>
      </c>
      <c r="G58" s="2076"/>
      <c r="H58" s="2077"/>
      <c r="I58" s="2078"/>
      <c r="J58" s="359"/>
      <c r="K58" s="359"/>
      <c r="L58" s="1156"/>
      <c r="M58" s="1181"/>
      <c r="N58" s="796"/>
      <c r="O58" s="791"/>
      <c r="P58" s="791"/>
      <c r="Q58" s="1164"/>
      <c r="R58" s="1164"/>
    </row>
    <row r="59" spans="1:19" ht="15.9" customHeight="1">
      <c r="A59" s="1966" t="s">
        <v>823</v>
      </c>
      <c r="B59" s="1979"/>
      <c r="C59" s="359"/>
      <c r="D59" s="1147">
        <f t="shared" si="26"/>
        <v>0</v>
      </c>
      <c r="E59" s="1147">
        <f t="shared" si="27"/>
        <v>4.8400000000000007</v>
      </c>
      <c r="F59" s="466">
        <v>4.4000000000000004</v>
      </c>
      <c r="G59" s="2076"/>
      <c r="H59" s="2077"/>
      <c r="I59" s="2078"/>
      <c r="J59" s="359"/>
      <c r="K59" s="359"/>
      <c r="L59" s="1156"/>
      <c r="M59" s="1182"/>
      <c r="N59" s="796"/>
      <c r="O59" s="791"/>
      <c r="P59" s="791"/>
      <c r="Q59" s="1164"/>
      <c r="R59" s="1164"/>
    </row>
    <row r="60" spans="1:19" ht="15.9" customHeight="1">
      <c r="A60" s="1966" t="s">
        <v>824</v>
      </c>
      <c r="B60" s="1979"/>
      <c r="C60" s="444"/>
      <c r="D60" s="1147">
        <f t="shared" si="26"/>
        <v>0</v>
      </c>
      <c r="E60" s="1147">
        <f t="shared" si="27"/>
        <v>8.25</v>
      </c>
      <c r="F60" s="466">
        <v>7.5</v>
      </c>
      <c r="G60" s="2079"/>
      <c r="H60" s="2080"/>
      <c r="I60" s="2081"/>
      <c r="J60" s="305"/>
      <c r="K60" s="305"/>
      <c r="L60" s="1200"/>
      <c r="M60" s="1196"/>
      <c r="N60" s="796"/>
      <c r="O60" s="791"/>
      <c r="P60" s="791"/>
      <c r="Q60" s="1164"/>
      <c r="R60" s="1164"/>
    </row>
    <row r="61" spans="1:19" ht="15.9" customHeight="1">
      <c r="A61" s="1966" t="s">
        <v>825</v>
      </c>
      <c r="B61" s="1979"/>
      <c r="C61" s="359"/>
      <c r="D61" s="1147">
        <f t="shared" si="26"/>
        <v>0</v>
      </c>
      <c r="E61" s="1147">
        <f t="shared" si="27"/>
        <v>4.62</v>
      </c>
      <c r="F61" s="966">
        <v>4.2</v>
      </c>
      <c r="G61" s="2079"/>
      <c r="H61" s="2080"/>
      <c r="I61" s="2081"/>
      <c r="J61" s="469"/>
      <c r="K61" s="469"/>
      <c r="L61" s="1201"/>
      <c r="M61" s="1182"/>
      <c r="N61" s="796"/>
      <c r="O61" s="791"/>
      <c r="P61" s="791"/>
      <c r="Q61" s="1164"/>
      <c r="R61" s="1164"/>
    </row>
    <row r="62" spans="1:19" ht="15.9" customHeight="1">
      <c r="A62" s="1966" t="s">
        <v>826</v>
      </c>
      <c r="B62" s="1979"/>
      <c r="C62" s="359"/>
      <c r="D62" s="1147">
        <f t="shared" si="26"/>
        <v>0</v>
      </c>
      <c r="E62" s="1147">
        <f t="shared" si="27"/>
        <v>1.0449999999999999</v>
      </c>
      <c r="F62" s="966">
        <v>0.95</v>
      </c>
      <c r="G62" s="2079"/>
      <c r="H62" s="2080"/>
      <c r="I62" s="2081"/>
      <c r="J62" s="470"/>
      <c r="K62" s="470"/>
      <c r="L62" s="1202"/>
      <c r="M62" s="1181"/>
      <c r="N62" s="793"/>
      <c r="O62" s="467"/>
      <c r="P62" s="467"/>
      <c r="Q62" s="468"/>
      <c r="R62" s="1164"/>
    </row>
    <row r="63" spans="1:19" ht="15.9" customHeight="1" thickBot="1">
      <c r="A63" s="1999" t="s">
        <v>828</v>
      </c>
      <c r="B63" s="2016"/>
      <c r="C63" s="478"/>
      <c r="D63" s="1193">
        <f t="shared" si="26"/>
        <v>0</v>
      </c>
      <c r="E63" s="1193">
        <f t="shared" si="27"/>
        <v>10.285</v>
      </c>
      <c r="F63" s="968">
        <v>9.35</v>
      </c>
      <c r="G63" s="2079"/>
      <c r="H63" s="2080"/>
      <c r="I63" s="2081"/>
      <c r="J63" s="470"/>
      <c r="K63" s="951"/>
      <c r="L63" s="1203"/>
      <c r="M63" s="1197"/>
      <c r="N63" s="1140"/>
      <c r="O63" s="471"/>
      <c r="P63" s="471"/>
      <c r="Q63" s="1166"/>
      <c r="R63" s="1165"/>
    </row>
    <row r="64" spans="1:19" ht="15.9" customHeight="1">
      <c r="A64" s="1995"/>
      <c r="B64" s="1996"/>
      <c r="C64" s="361"/>
      <c r="D64" s="361"/>
      <c r="E64" s="1144"/>
      <c r="F64" s="967"/>
      <c r="G64" s="2106"/>
      <c r="H64" s="2107"/>
      <c r="I64" s="2108" t="s">
        <v>832</v>
      </c>
      <c r="J64" s="2109"/>
      <c r="K64" s="2109"/>
      <c r="L64" s="2109"/>
      <c r="M64" s="2110"/>
      <c r="N64" s="2110"/>
      <c r="O64" s="2110"/>
      <c r="P64" s="2110"/>
      <c r="Q64" s="2110"/>
      <c r="R64" s="2111"/>
    </row>
    <row r="65" spans="1:18" ht="15.9" customHeight="1">
      <c r="A65" s="1995"/>
      <c r="B65" s="1996"/>
      <c r="C65" s="361"/>
      <c r="D65" s="361"/>
      <c r="E65" s="1144"/>
      <c r="F65" s="967"/>
      <c r="G65" s="2100"/>
      <c r="H65" s="1732"/>
      <c r="I65" s="474" t="s">
        <v>827</v>
      </c>
      <c r="J65" s="475"/>
      <c r="K65" s="952"/>
      <c r="L65" s="952"/>
      <c r="M65" s="476"/>
      <c r="N65" s="476"/>
      <c r="O65" s="476"/>
      <c r="P65" s="476"/>
      <c r="Q65" s="476"/>
      <c r="R65" s="477"/>
    </row>
    <row r="66" spans="1:18" ht="15.9" customHeight="1" thickBot="1">
      <c r="A66" s="1999"/>
      <c r="B66" s="1974"/>
      <c r="C66" s="478"/>
      <c r="D66" s="478"/>
      <c r="E66" s="1145"/>
      <c r="F66" s="968"/>
      <c r="G66" s="2100"/>
      <c r="H66" s="1732"/>
      <c r="I66" s="479" t="s">
        <v>829</v>
      </c>
      <c r="J66" s="480"/>
      <c r="K66" s="480"/>
      <c r="L66" s="480"/>
      <c r="M66" s="480"/>
      <c r="N66" s="480"/>
      <c r="O66" s="480"/>
      <c r="P66" s="480"/>
      <c r="Q66" s="480"/>
      <c r="R66" s="481"/>
    </row>
    <row r="67" spans="1:18" ht="15.9" customHeight="1" thickBot="1">
      <c r="A67" s="2122" t="s">
        <v>10</v>
      </c>
      <c r="B67" s="2123"/>
      <c r="C67" s="637">
        <f>SUM(C56:C66)+SUM(C52:C54)</f>
        <v>0</v>
      </c>
      <c r="D67" s="637">
        <f>SUM(D56:D66)+SUM(D52:D54)</f>
        <v>0</v>
      </c>
      <c r="E67" s="949">
        <f>D67</f>
        <v>0</v>
      </c>
      <c r="G67" s="2149"/>
      <c r="H67" s="2150"/>
      <c r="I67" s="958" t="s">
        <v>830</v>
      </c>
      <c r="J67" s="959"/>
      <c r="K67" s="959"/>
      <c r="L67" s="959"/>
      <c r="M67" s="959"/>
      <c r="N67" s="959"/>
      <c r="O67" s="960"/>
      <c r="P67" s="960"/>
      <c r="Q67" s="960"/>
      <c r="R67" s="961"/>
    </row>
    <row r="68" spans="1:18" ht="6" customHeight="1" thickBot="1">
      <c r="A68" s="1712"/>
      <c r="B68" s="1420"/>
      <c r="C68" s="1420"/>
      <c r="D68" s="1420"/>
      <c r="E68" s="1420"/>
      <c r="F68" s="1420"/>
      <c r="G68" s="1420"/>
      <c r="H68" s="1420"/>
      <c r="I68" s="1420"/>
      <c r="J68" s="1420"/>
      <c r="K68" s="1420"/>
      <c r="L68" s="1420"/>
      <c r="M68" s="1420"/>
      <c r="N68" s="1420"/>
      <c r="O68" s="1420"/>
      <c r="P68" s="1420"/>
      <c r="Q68" s="1420"/>
      <c r="R68" s="1420"/>
    </row>
    <row r="69" spans="1:18" ht="17.100000000000001" customHeight="1" thickBot="1">
      <c r="A69" s="735" t="s">
        <v>11</v>
      </c>
      <c r="B69" s="482"/>
      <c r="C69" s="483">
        <f>C67+C49+C31+C24+C18</f>
        <v>0</v>
      </c>
      <c r="D69" s="483">
        <f>D67+D49+D31+D24+D18</f>
        <v>0</v>
      </c>
      <c r="E69" s="950">
        <f>D69</f>
        <v>0</v>
      </c>
      <c r="G69" s="1712" t="s">
        <v>11</v>
      </c>
      <c r="H69" s="2124"/>
      <c r="I69" s="736"/>
      <c r="J69" s="392">
        <f>J51+J31+J25+J14</f>
        <v>0</v>
      </c>
      <c r="K69" s="392">
        <f>K51+K31+K25+K14</f>
        <v>0</v>
      </c>
      <c r="L69" s="955">
        <f>K69</f>
        <v>0</v>
      </c>
      <c r="N69" s="810" t="s">
        <v>11</v>
      </c>
      <c r="O69" s="392">
        <f>O55+O51+O32+O10</f>
        <v>0</v>
      </c>
      <c r="P69" s="392">
        <f>P55+P51+P32+P10</f>
        <v>0</v>
      </c>
      <c r="Q69" s="962">
        <f>P69</f>
        <v>0</v>
      </c>
    </row>
    <row r="70" spans="1:18" ht="18.899999999999999" customHeight="1" thickBot="1">
      <c r="A70" s="2112" t="s">
        <v>831</v>
      </c>
      <c r="B70" s="1467" t="s">
        <v>13</v>
      </c>
      <c r="C70" s="1658"/>
      <c r="D70" s="1658"/>
      <c r="E70" s="1658"/>
      <c r="F70" s="1658"/>
      <c r="G70" s="1658"/>
      <c r="H70" s="1658"/>
      <c r="I70" s="1658"/>
      <c r="J70" s="1658"/>
      <c r="K70" s="1658"/>
      <c r="L70" s="1658"/>
      <c r="M70" s="1658"/>
      <c r="N70" s="484" t="s">
        <v>14</v>
      </c>
      <c r="O70" s="2117">
        <f>O69+J69+C69</f>
        <v>0</v>
      </c>
      <c r="P70" s="2118"/>
      <c r="Q70" s="2118"/>
      <c r="R70" s="1414"/>
    </row>
    <row r="71" spans="1:18" ht="18.899999999999999" customHeight="1" thickBot="1">
      <c r="A71" s="2113"/>
      <c r="B71" s="1470" t="s">
        <v>15</v>
      </c>
      <c r="C71" s="1660"/>
      <c r="D71" s="1660"/>
      <c r="E71" s="1660"/>
      <c r="F71" s="1660"/>
      <c r="G71" s="2114" t="s">
        <v>1167</v>
      </c>
      <c r="H71" s="2115"/>
      <c r="I71" s="2115"/>
      <c r="J71" s="2116"/>
      <c r="K71" s="953"/>
      <c r="L71" s="953"/>
      <c r="M71" s="485"/>
      <c r="N71" s="812" t="s">
        <v>16</v>
      </c>
      <c r="O71" s="2119">
        <f>Q69+L69+E69</f>
        <v>0</v>
      </c>
      <c r="P71" s="2120"/>
      <c r="Q71" s="2120"/>
      <c r="R71" s="2121"/>
    </row>
  </sheetData>
  <sheetProtection algorithmName="SHA-512" hashValue="1IIsMdFYLvebFA4qT7Q2Lj+1gOFxuvmLdxna0yfez3x7PyIZV+WqccsYVFFRoRwYl4fBNRFLtblaYmgTUtlScw==" saltValue="epWh3y9oZVXw4nm/LAAbsQ==" spinCount="100000" sheet="1" objects="1" scenarios="1" selectLockedCells="1"/>
  <mergeCells count="133">
    <mergeCell ref="N33:R33"/>
    <mergeCell ref="N34:R34"/>
    <mergeCell ref="A50:F50"/>
    <mergeCell ref="A51:F51"/>
    <mergeCell ref="G26:M26"/>
    <mergeCell ref="G27:M27"/>
    <mergeCell ref="N11:R11"/>
    <mergeCell ref="N12:R12"/>
    <mergeCell ref="B71:F71"/>
    <mergeCell ref="G15:M15"/>
    <mergeCell ref="G16:M16"/>
    <mergeCell ref="A18:B18"/>
    <mergeCell ref="A19:F19"/>
    <mergeCell ref="G19:I19"/>
    <mergeCell ref="A34:B34"/>
    <mergeCell ref="G66:H66"/>
    <mergeCell ref="G67:H67"/>
    <mergeCell ref="A63:B63"/>
    <mergeCell ref="A41:B41"/>
    <mergeCell ref="G42:I42"/>
    <mergeCell ref="G63:I63"/>
    <mergeCell ref="A65:B65"/>
    <mergeCell ref="A5:F5"/>
    <mergeCell ref="G5:I5"/>
    <mergeCell ref="N5:R5"/>
    <mergeCell ref="A6:F6"/>
    <mergeCell ref="G6:I6"/>
    <mergeCell ref="B1:H1"/>
    <mergeCell ref="J1:M1"/>
    <mergeCell ref="N1:R2"/>
    <mergeCell ref="B2:H2"/>
    <mergeCell ref="J2:M2"/>
    <mergeCell ref="A4:B4"/>
    <mergeCell ref="G4:I4"/>
    <mergeCell ref="A3:R3"/>
    <mergeCell ref="G9:I9"/>
    <mergeCell ref="A12:B12"/>
    <mergeCell ref="G12:I12"/>
    <mergeCell ref="A13:B13"/>
    <mergeCell ref="G14:I14"/>
    <mergeCell ref="G32:M32"/>
    <mergeCell ref="A32:F32"/>
    <mergeCell ref="G33:M33"/>
    <mergeCell ref="A33:B33"/>
    <mergeCell ref="A25:F25"/>
    <mergeCell ref="A26:F26"/>
    <mergeCell ref="G20:I20"/>
    <mergeCell ref="G21:I21"/>
    <mergeCell ref="G22:I22"/>
    <mergeCell ref="G23:I23"/>
    <mergeCell ref="A24:B24"/>
    <mergeCell ref="A31:B31"/>
    <mergeCell ref="G24:I24"/>
    <mergeCell ref="G28:I28"/>
    <mergeCell ref="G29:I29"/>
    <mergeCell ref="G30:I30"/>
    <mergeCell ref="G64:H64"/>
    <mergeCell ref="G65:H65"/>
    <mergeCell ref="I64:R64"/>
    <mergeCell ref="A70:A71"/>
    <mergeCell ref="G71:J71"/>
    <mergeCell ref="A45:B45"/>
    <mergeCell ref="G46:I46"/>
    <mergeCell ref="A46:B46"/>
    <mergeCell ref="G47:I47"/>
    <mergeCell ref="O70:R70"/>
    <mergeCell ref="O71:R71"/>
    <mergeCell ref="A53:B53"/>
    <mergeCell ref="A54:B54"/>
    <mergeCell ref="A60:B60"/>
    <mergeCell ref="A66:B66"/>
    <mergeCell ref="A67:B67"/>
    <mergeCell ref="G69:H69"/>
    <mergeCell ref="A58:B58"/>
    <mergeCell ref="A59:B59"/>
    <mergeCell ref="A61:B61"/>
    <mergeCell ref="A62:B62"/>
    <mergeCell ref="A56:B56"/>
    <mergeCell ref="G54:I54"/>
    <mergeCell ref="G55:I55"/>
    <mergeCell ref="G56:I56"/>
    <mergeCell ref="G57:I57"/>
    <mergeCell ref="G60:I60"/>
    <mergeCell ref="A42:B42"/>
    <mergeCell ref="G43:I43"/>
    <mergeCell ref="A43:B43"/>
    <mergeCell ref="G44:I44"/>
    <mergeCell ref="G35:I35"/>
    <mergeCell ref="G31:I31"/>
    <mergeCell ref="A64:B64"/>
    <mergeCell ref="G7:I7"/>
    <mergeCell ref="G8:I8"/>
    <mergeCell ref="G13:I13"/>
    <mergeCell ref="G17:I17"/>
    <mergeCell ref="G18:I18"/>
    <mergeCell ref="G11:I11"/>
    <mergeCell ref="G51:I51"/>
    <mergeCell ref="G52:I52"/>
    <mergeCell ref="G53:I53"/>
    <mergeCell ref="G48:I48"/>
    <mergeCell ref="G49:I49"/>
    <mergeCell ref="G50:I50"/>
    <mergeCell ref="G45:I45"/>
    <mergeCell ref="G39:I39"/>
    <mergeCell ref="G40:I40"/>
    <mergeCell ref="G41:I41"/>
    <mergeCell ref="G38:I38"/>
    <mergeCell ref="G25:I25"/>
    <mergeCell ref="A57:B57"/>
    <mergeCell ref="B70:M70"/>
    <mergeCell ref="A68:R68"/>
    <mergeCell ref="N7:N8"/>
    <mergeCell ref="O7:O8"/>
    <mergeCell ref="R7:R8"/>
    <mergeCell ref="A55:F55"/>
    <mergeCell ref="G58:I58"/>
    <mergeCell ref="G59:I59"/>
    <mergeCell ref="G61:I61"/>
    <mergeCell ref="G62:I62"/>
    <mergeCell ref="N52:R52"/>
    <mergeCell ref="A52:B52"/>
    <mergeCell ref="A47:B47"/>
    <mergeCell ref="A48:B48"/>
    <mergeCell ref="A49:B49"/>
    <mergeCell ref="A44:B44"/>
    <mergeCell ref="A38:B38"/>
    <mergeCell ref="A39:B39"/>
    <mergeCell ref="A40:B40"/>
    <mergeCell ref="A35:B35"/>
    <mergeCell ref="A36:B36"/>
    <mergeCell ref="A37:B37"/>
    <mergeCell ref="G37:I37"/>
    <mergeCell ref="G34:I34"/>
  </mergeCells>
  <pageMargins left="0" right="0" top="0" bottom="0" header="0" footer="0"/>
  <pageSetup paperSize="313"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61"/>
  <sheetViews>
    <sheetView view="pageLayout" zoomScaleNormal="100" workbookViewId="0"/>
  </sheetViews>
  <sheetFormatPr defaultColWidth="9.109375" defaultRowHeight="14.4"/>
  <cols>
    <col min="1" max="16384" width="9.109375" style="6"/>
  </cols>
  <sheetData>
    <row r="2" spans="2:16" s="304" customFormat="1" ht="24.9" customHeight="1"/>
    <row r="3" spans="2:16" s="304" customFormat="1" ht="24.9" customHeight="1">
      <c r="B3" s="1046" t="s">
        <v>1044</v>
      </c>
      <c r="C3" s="1047"/>
      <c r="D3" s="1047"/>
      <c r="E3" s="1047"/>
      <c r="F3" s="1047"/>
      <c r="G3" s="1047"/>
      <c r="H3" s="1047"/>
      <c r="I3" s="1047"/>
      <c r="J3" s="1047"/>
      <c r="K3" s="1047"/>
      <c r="L3" s="1047"/>
      <c r="M3" s="1047"/>
      <c r="N3" s="1047"/>
      <c r="O3" s="1047"/>
      <c r="P3" s="1048"/>
    </row>
    <row r="4" spans="2:16" s="304" customFormat="1" ht="24.9" customHeight="1">
      <c r="B4" s="1049" t="s">
        <v>722</v>
      </c>
      <c r="C4" s="461"/>
      <c r="D4" s="461"/>
      <c r="E4" s="461"/>
      <c r="F4" s="461"/>
      <c r="G4" s="461"/>
      <c r="H4" s="461"/>
      <c r="I4" s="461"/>
      <c r="J4" s="461"/>
      <c r="K4" s="461"/>
      <c r="L4" s="461"/>
      <c r="M4" s="461"/>
      <c r="N4" s="461"/>
      <c r="O4" s="461"/>
      <c r="P4" s="1050"/>
    </row>
    <row r="5" spans="2:16" s="304" customFormat="1" ht="24.9" customHeight="1">
      <c r="B5" s="1428" t="s">
        <v>1045</v>
      </c>
      <c r="C5" s="1429"/>
      <c r="D5" s="1429"/>
      <c r="E5" s="1429"/>
      <c r="F5" s="1429"/>
      <c r="G5" s="1429"/>
      <c r="H5" s="1429"/>
      <c r="I5" s="1429"/>
      <c r="J5" s="1429"/>
      <c r="K5" s="1429"/>
      <c r="L5" s="1429"/>
      <c r="M5" s="1429"/>
      <c r="N5" s="1429"/>
      <c r="O5" s="1429"/>
      <c r="P5" s="1430"/>
    </row>
    <row r="6" spans="2:16" s="304" customFormat="1" ht="24.9" customHeight="1">
      <c r="B6" s="1428"/>
      <c r="C6" s="1429"/>
      <c r="D6" s="1429"/>
      <c r="E6" s="1429"/>
      <c r="F6" s="1429"/>
      <c r="G6" s="1429"/>
      <c r="H6" s="1429"/>
      <c r="I6" s="1429"/>
      <c r="J6" s="1429"/>
      <c r="K6" s="1429"/>
      <c r="L6" s="1429"/>
      <c r="M6" s="1429"/>
      <c r="N6" s="1429"/>
      <c r="O6" s="1429"/>
      <c r="P6" s="1430"/>
    </row>
    <row r="7" spans="2:16" s="304" customFormat="1" ht="24.9" customHeight="1">
      <c r="B7" s="1049" t="s">
        <v>814</v>
      </c>
      <c r="C7" s="461"/>
      <c r="D7" s="461"/>
      <c r="E7" s="461"/>
      <c r="F7" s="461"/>
      <c r="G7" s="461"/>
      <c r="H7" s="461"/>
      <c r="I7" s="461"/>
      <c r="J7" s="461"/>
      <c r="K7" s="461"/>
      <c r="L7" s="461"/>
      <c r="M7" s="461"/>
      <c r="N7" s="461"/>
      <c r="O7" s="461"/>
      <c r="P7" s="1050"/>
    </row>
    <row r="8" spans="2:16" s="304" customFormat="1" ht="24.9" customHeight="1">
      <c r="B8" s="1428" t="s">
        <v>1046</v>
      </c>
      <c r="C8" s="1429"/>
      <c r="D8" s="1429"/>
      <c r="E8" s="1429"/>
      <c r="F8" s="1429"/>
      <c r="G8" s="1429"/>
      <c r="H8" s="1429"/>
      <c r="I8" s="1429"/>
      <c r="J8" s="1429"/>
      <c r="K8" s="1429"/>
      <c r="L8" s="1429"/>
      <c r="M8" s="1429"/>
      <c r="N8" s="1429"/>
      <c r="O8" s="1429"/>
      <c r="P8" s="1430"/>
    </row>
    <row r="9" spans="2:16" s="304" customFormat="1" ht="24.9" customHeight="1">
      <c r="B9" s="1428"/>
      <c r="C9" s="1429"/>
      <c r="D9" s="1429"/>
      <c r="E9" s="1429"/>
      <c r="F9" s="1429"/>
      <c r="G9" s="1429"/>
      <c r="H9" s="1429"/>
      <c r="I9" s="1429"/>
      <c r="J9" s="1429"/>
      <c r="K9" s="1429"/>
      <c r="L9" s="1429"/>
      <c r="M9" s="1429"/>
      <c r="N9" s="1429"/>
      <c r="O9" s="1429"/>
      <c r="P9" s="1430"/>
    </row>
    <row r="10" spans="2:16" s="304" customFormat="1" ht="24.9" customHeight="1">
      <c r="B10" s="1049" t="s">
        <v>1047</v>
      </c>
      <c r="C10" s="461"/>
      <c r="D10" s="461"/>
      <c r="E10" s="461"/>
      <c r="F10" s="461"/>
      <c r="G10" s="461"/>
      <c r="H10" s="461"/>
      <c r="I10" s="461"/>
      <c r="J10" s="461"/>
      <c r="K10" s="461"/>
      <c r="L10" s="461"/>
      <c r="M10" s="461"/>
      <c r="N10" s="461"/>
      <c r="O10" s="461"/>
      <c r="P10" s="1050"/>
    </row>
    <row r="11" spans="2:16" s="304" customFormat="1" ht="42.75" customHeight="1">
      <c r="B11" s="1428" t="s">
        <v>1048</v>
      </c>
      <c r="C11" s="1429"/>
      <c r="D11" s="1429"/>
      <c r="E11" s="1429"/>
      <c r="F11" s="1429"/>
      <c r="G11" s="1429"/>
      <c r="H11" s="1429"/>
      <c r="I11" s="1429"/>
      <c r="J11" s="1429"/>
      <c r="K11" s="1429"/>
      <c r="L11" s="1429"/>
      <c r="M11" s="1429"/>
      <c r="N11" s="1429"/>
      <c r="O11" s="1429"/>
      <c r="P11" s="1430"/>
    </row>
    <row r="12" spans="2:16" s="304" customFormat="1" ht="24.9" customHeight="1" thickBot="1">
      <c r="B12" s="1051" t="s">
        <v>1049</v>
      </c>
      <c r="C12" s="1047"/>
      <c r="D12" s="1047"/>
      <c r="E12" s="1047"/>
      <c r="F12" s="1047"/>
      <c r="G12" s="1047"/>
      <c r="H12" s="1047"/>
      <c r="I12" s="1048"/>
      <c r="J12" s="461"/>
      <c r="K12" s="461"/>
      <c r="L12" s="461"/>
      <c r="M12" s="461"/>
      <c r="N12" s="461"/>
      <c r="O12" s="461"/>
      <c r="P12" s="1050"/>
    </row>
    <row r="13" spans="2:16" s="304" customFormat="1" ht="24.9" customHeight="1">
      <c r="B13" s="1052" t="s">
        <v>1050</v>
      </c>
      <c r="C13" s="461"/>
      <c r="D13" s="461"/>
      <c r="E13" s="461"/>
      <c r="F13" s="461"/>
      <c r="G13" s="461"/>
      <c r="H13" s="461"/>
      <c r="I13" s="461"/>
      <c r="J13" s="1431" t="s">
        <v>1051</v>
      </c>
      <c r="K13" s="1432"/>
      <c r="L13" s="1432"/>
      <c r="M13" s="1432"/>
      <c r="N13" s="1432"/>
      <c r="O13" s="1432"/>
      <c r="P13" s="1433"/>
    </row>
    <row r="14" spans="2:16" s="304" customFormat="1" ht="24.9" customHeight="1" thickBot="1">
      <c r="B14" s="1052" t="s">
        <v>1052</v>
      </c>
      <c r="C14" s="461"/>
      <c r="D14" s="461"/>
      <c r="E14" s="461"/>
      <c r="F14" s="461"/>
      <c r="G14" s="461"/>
      <c r="H14" s="461"/>
      <c r="I14" s="461"/>
      <c r="J14" s="1434" t="s">
        <v>1053</v>
      </c>
      <c r="K14" s="1435"/>
      <c r="L14" s="1435"/>
      <c r="M14" s="1435"/>
      <c r="N14" s="1435"/>
      <c r="O14" s="1435"/>
      <c r="P14" s="1436"/>
    </row>
    <row r="15" spans="2:16" s="304" customFormat="1" ht="24.9" customHeight="1">
      <c r="B15" s="1052" t="s">
        <v>1054</v>
      </c>
      <c r="C15" s="461"/>
      <c r="D15" s="461"/>
      <c r="E15" s="461"/>
      <c r="F15" s="461"/>
      <c r="G15" s="461"/>
      <c r="H15" s="461"/>
      <c r="I15" s="1050"/>
      <c r="J15" s="461"/>
      <c r="K15" s="461"/>
      <c r="L15" s="461"/>
      <c r="M15" s="461"/>
      <c r="N15" s="461"/>
      <c r="O15" s="461"/>
      <c r="P15" s="1050"/>
    </row>
    <row r="16" spans="2:16" s="304" customFormat="1" ht="24.9" customHeight="1">
      <c r="B16" s="1052" t="s">
        <v>1055</v>
      </c>
      <c r="C16" s="461"/>
      <c r="D16" s="461"/>
      <c r="E16" s="461"/>
      <c r="F16" s="461"/>
      <c r="G16" s="461"/>
      <c r="H16" s="461"/>
      <c r="I16" s="1050"/>
      <c r="J16" s="461"/>
      <c r="K16" s="461"/>
      <c r="L16" s="461"/>
      <c r="M16" s="461"/>
      <c r="N16" s="461"/>
      <c r="O16" s="461"/>
      <c r="P16" s="1050"/>
    </row>
    <row r="17" spans="2:16" s="304" customFormat="1" ht="24.9" customHeight="1">
      <c r="B17" s="1052" t="s">
        <v>1056</v>
      </c>
      <c r="C17" s="461"/>
      <c r="D17" s="461"/>
      <c r="E17" s="461"/>
      <c r="F17" s="461"/>
      <c r="G17" s="461"/>
      <c r="H17" s="461"/>
      <c r="I17" s="1050"/>
      <c r="J17" s="461"/>
      <c r="K17" s="461"/>
      <c r="L17" s="461"/>
      <c r="M17" s="461"/>
      <c r="N17" s="461"/>
      <c r="O17" s="461"/>
      <c r="P17" s="1050"/>
    </row>
    <row r="18" spans="2:16" s="304" customFormat="1" ht="24.9" customHeight="1">
      <c r="B18" s="1053" t="s">
        <v>1057</v>
      </c>
      <c r="C18" s="1047"/>
      <c r="D18" s="1047"/>
      <c r="E18" s="1047"/>
      <c r="F18" s="1047"/>
      <c r="G18" s="1047"/>
      <c r="H18" s="1047"/>
      <c r="I18" s="1047"/>
      <c r="J18" s="1047"/>
      <c r="K18" s="1047"/>
      <c r="L18" s="1047"/>
      <c r="M18" s="1047"/>
      <c r="N18" s="1047"/>
      <c r="O18" s="1047"/>
      <c r="P18" s="1048"/>
    </row>
    <row r="19" spans="2:16" s="304" customFormat="1" ht="24.9" customHeight="1">
      <c r="B19" s="1052" t="s">
        <v>1058</v>
      </c>
      <c r="C19" s="461"/>
      <c r="D19" s="461"/>
      <c r="E19" s="461"/>
      <c r="F19" s="461"/>
      <c r="G19" s="461"/>
      <c r="H19" s="461"/>
      <c r="I19" s="461"/>
      <c r="J19" s="461"/>
      <c r="K19" s="461"/>
      <c r="L19" s="461"/>
      <c r="M19" s="461"/>
      <c r="N19" s="461"/>
      <c r="O19" s="461"/>
      <c r="P19" s="1050"/>
    </row>
    <row r="20" spans="2:16" s="304" customFormat="1" ht="24.9" customHeight="1">
      <c r="B20" s="1054" t="s">
        <v>1059</v>
      </c>
      <c r="C20" s="461"/>
      <c r="D20" s="461"/>
      <c r="E20" s="461"/>
      <c r="F20" s="461"/>
      <c r="G20" s="461"/>
      <c r="H20" s="461"/>
      <c r="I20" s="461"/>
      <c r="J20" s="461"/>
      <c r="K20" s="461"/>
      <c r="L20" s="461"/>
      <c r="M20" s="461"/>
      <c r="N20" s="461"/>
      <c r="O20" s="461"/>
      <c r="P20" s="1050"/>
    </row>
    <row r="21" spans="2:16" s="304" customFormat="1" ht="24.9" customHeight="1">
      <c r="B21" s="1054" t="s">
        <v>1060</v>
      </c>
      <c r="C21" s="461"/>
      <c r="D21" s="461"/>
      <c r="E21" s="461"/>
      <c r="F21" s="461"/>
      <c r="G21" s="461"/>
      <c r="H21" s="461"/>
      <c r="I21" s="461"/>
      <c r="J21" s="461"/>
      <c r="K21" s="461"/>
      <c r="L21" s="461"/>
      <c r="M21" s="461"/>
      <c r="N21" s="461"/>
      <c r="O21" s="461"/>
      <c r="P21" s="1050"/>
    </row>
    <row r="22" spans="2:16" s="304" customFormat="1" ht="36" customHeight="1">
      <c r="B22" s="1437" t="s">
        <v>1061</v>
      </c>
      <c r="C22" s="1438"/>
      <c r="D22" s="1438"/>
      <c r="E22" s="1438"/>
      <c r="F22" s="1438"/>
      <c r="G22" s="1438"/>
      <c r="H22" s="1438"/>
      <c r="I22" s="1438"/>
      <c r="J22" s="1438"/>
      <c r="K22" s="1438"/>
      <c r="L22" s="1438"/>
      <c r="M22" s="1438"/>
      <c r="N22" s="1438"/>
      <c r="O22" s="1438"/>
      <c r="P22" s="1439"/>
    </row>
    <row r="23" spans="2:16" s="304" customFormat="1" ht="24.9" customHeight="1">
      <c r="B23" s="1049" t="s">
        <v>1062</v>
      </c>
      <c r="C23" s="461"/>
      <c r="D23" s="461"/>
      <c r="E23" s="461"/>
      <c r="F23" s="461"/>
      <c r="G23" s="461"/>
      <c r="H23" s="461"/>
      <c r="I23" s="461"/>
      <c r="J23" s="461"/>
      <c r="K23" s="461"/>
      <c r="L23" s="461"/>
      <c r="M23" s="461"/>
      <c r="N23" s="461"/>
      <c r="O23" s="461"/>
      <c r="P23" s="1050"/>
    </row>
    <row r="24" spans="2:16" s="304" customFormat="1" ht="24.9" customHeight="1">
      <c r="B24" s="1052"/>
      <c r="C24" s="461" t="s">
        <v>1063</v>
      </c>
      <c r="D24" s="461"/>
      <c r="E24" s="461"/>
      <c r="F24" s="461"/>
      <c r="G24" s="461"/>
      <c r="H24" s="461"/>
      <c r="I24" s="461"/>
      <c r="J24" s="461"/>
      <c r="K24" s="461"/>
      <c r="L24" s="461"/>
      <c r="M24" s="461"/>
      <c r="N24" s="461"/>
      <c r="O24" s="461"/>
      <c r="P24" s="1050"/>
    </row>
    <row r="25" spans="2:16" s="304" customFormat="1" ht="22.5" customHeight="1">
      <c r="B25" s="1055"/>
      <c r="C25" s="461" t="s">
        <v>1064</v>
      </c>
      <c r="D25" s="1056"/>
      <c r="E25" s="1056"/>
      <c r="F25" s="1056"/>
      <c r="G25" s="1056"/>
      <c r="H25" s="1056"/>
      <c r="I25" s="1056"/>
      <c r="J25" s="1056"/>
      <c r="K25" s="1056"/>
      <c r="L25" s="1056"/>
      <c r="M25" s="1056"/>
      <c r="N25" s="1056"/>
      <c r="O25" s="1056"/>
      <c r="P25" s="1057"/>
    </row>
    <row r="26" spans="2:16" s="304" customFormat="1" ht="24.9" customHeight="1">
      <c r="B26" s="1052"/>
      <c r="C26" s="461" t="s">
        <v>1065</v>
      </c>
      <c r="D26" s="461"/>
      <c r="E26" s="461"/>
      <c r="F26" s="461"/>
      <c r="G26" s="461"/>
      <c r="H26" s="461"/>
      <c r="I26" s="461"/>
      <c r="J26" s="461"/>
      <c r="K26" s="461"/>
      <c r="L26" s="461"/>
      <c r="M26" s="461"/>
      <c r="N26" s="461"/>
      <c r="O26" s="461"/>
      <c r="P26" s="1050"/>
    </row>
    <row r="27" spans="2:16" s="304" customFormat="1" ht="24.9" customHeight="1">
      <c r="B27" s="1049"/>
      <c r="C27" s="461" t="s">
        <v>1066</v>
      </c>
      <c r="D27" s="461"/>
      <c r="E27" s="461"/>
      <c r="F27" s="461"/>
      <c r="G27" s="461"/>
      <c r="H27" s="461"/>
      <c r="I27" s="461"/>
      <c r="J27" s="461"/>
      <c r="K27" s="461"/>
      <c r="L27" s="461"/>
      <c r="M27" s="461"/>
      <c r="N27" s="461"/>
      <c r="O27" s="461"/>
      <c r="P27" s="1050"/>
    </row>
    <row r="28" spans="2:16" s="304" customFormat="1" ht="18.75" customHeight="1">
      <c r="B28" s="1058"/>
      <c r="C28" s="1059" t="s">
        <v>1067</v>
      </c>
      <c r="D28" s="1059"/>
      <c r="E28" s="1059"/>
      <c r="F28" s="1059"/>
      <c r="G28" s="1059"/>
      <c r="H28" s="1059"/>
      <c r="I28" s="1059"/>
      <c r="J28" s="1059"/>
      <c r="K28" s="1059"/>
      <c r="L28" s="1059"/>
      <c r="M28" s="1059"/>
      <c r="N28" s="1059"/>
      <c r="O28" s="1059"/>
      <c r="P28" s="1060"/>
    </row>
    <row r="29" spans="2:16" s="304" customFormat="1" ht="24.9" customHeight="1">
      <c r="B29" s="1061" t="s">
        <v>1068</v>
      </c>
      <c r="C29" s="1047"/>
      <c r="D29" s="1047"/>
      <c r="E29" s="1047"/>
      <c r="F29" s="1047"/>
      <c r="G29" s="1047"/>
      <c r="H29" s="1047"/>
      <c r="I29" s="1062"/>
      <c r="J29" s="1047"/>
      <c r="K29" s="1047"/>
      <c r="L29" s="1047"/>
      <c r="M29" s="1047"/>
      <c r="N29" s="1047"/>
      <c r="O29" s="1047"/>
      <c r="P29" s="1048"/>
    </row>
    <row r="30" spans="2:16" s="304" customFormat="1" ht="147" customHeight="1">
      <c r="B30" s="1421" t="s">
        <v>1069</v>
      </c>
      <c r="C30" s="1422"/>
      <c r="D30" s="1422"/>
      <c r="E30" s="1422"/>
      <c r="F30" s="1422"/>
      <c r="G30" s="1422"/>
      <c r="H30" s="1422"/>
      <c r="I30" s="1422"/>
      <c r="J30" s="1422"/>
      <c r="K30" s="1422"/>
      <c r="L30" s="1422"/>
      <c r="M30" s="1422"/>
      <c r="N30" s="1422"/>
      <c r="O30" s="1422"/>
      <c r="P30" s="1423"/>
    </row>
    <row r="31" spans="2:16" s="304" customFormat="1" ht="24.9" customHeight="1">
      <c r="B31" s="1424" t="s">
        <v>1070</v>
      </c>
      <c r="C31" s="1425"/>
      <c r="D31" s="1425"/>
      <c r="E31" s="1425"/>
      <c r="F31" s="1425"/>
      <c r="G31" s="1425"/>
      <c r="H31" s="1425"/>
      <c r="I31" s="1425"/>
      <c r="J31" s="1425"/>
      <c r="K31" s="1425"/>
      <c r="L31" s="1425"/>
      <c r="M31" s="1047"/>
      <c r="N31" s="1047"/>
      <c r="O31" s="1047"/>
      <c r="P31" s="1048"/>
    </row>
    <row r="32" spans="2:16" s="304" customFormat="1" ht="24.9" customHeight="1">
      <c r="B32" s="1063" t="s">
        <v>1071</v>
      </c>
      <c r="C32" s="461"/>
      <c r="D32" s="461"/>
      <c r="E32" s="461"/>
      <c r="F32" s="461"/>
      <c r="G32" s="461"/>
      <c r="H32" s="461"/>
      <c r="I32" s="461"/>
      <c r="J32" s="461"/>
      <c r="K32" s="461"/>
      <c r="L32" s="461"/>
      <c r="M32" s="461"/>
      <c r="N32" s="461"/>
      <c r="O32" s="461"/>
      <c r="P32" s="1050"/>
    </row>
    <row r="33" spans="2:16" s="304" customFormat="1" ht="95.25" customHeight="1">
      <c r="B33" s="1421" t="s">
        <v>1072</v>
      </c>
      <c r="C33" s="1426"/>
      <c r="D33" s="1426"/>
      <c r="E33" s="1426"/>
      <c r="F33" s="1426"/>
      <c r="G33" s="1426"/>
      <c r="H33" s="1426"/>
      <c r="I33" s="1426"/>
      <c r="J33" s="1426"/>
      <c r="K33" s="1426"/>
      <c r="L33" s="1426"/>
      <c r="M33" s="1426"/>
      <c r="N33" s="1426"/>
      <c r="O33" s="1426"/>
      <c r="P33" s="1427"/>
    </row>
    <row r="34" spans="2:16" s="304" customFormat="1" ht="27" customHeight="1">
      <c r="B34" s="1064" t="s">
        <v>1073</v>
      </c>
      <c r="C34" s="1047"/>
      <c r="D34" s="1047"/>
      <c r="E34" s="1047"/>
      <c r="F34" s="1047"/>
      <c r="G34" s="1047"/>
      <c r="H34" s="1047"/>
      <c r="I34" s="1047"/>
      <c r="J34" s="1047"/>
      <c r="K34" s="1047"/>
      <c r="L34" s="1047"/>
      <c r="M34" s="1047"/>
      <c r="N34" s="1047"/>
      <c r="O34" s="1047"/>
      <c r="P34" s="1048"/>
    </row>
    <row r="35" spans="2:16" s="304" customFormat="1" ht="24.9" customHeight="1">
      <c r="B35" s="1065" t="s">
        <v>1074</v>
      </c>
      <c r="C35" s="461"/>
      <c r="D35" s="461"/>
      <c r="E35" s="461"/>
      <c r="F35" s="461"/>
      <c r="G35" s="461"/>
      <c r="H35" s="461"/>
      <c r="I35" s="461"/>
      <c r="J35" s="461"/>
      <c r="K35" s="461"/>
      <c r="L35" s="461"/>
      <c r="M35" s="461"/>
      <c r="N35" s="461"/>
      <c r="O35" s="461"/>
      <c r="P35" s="1050"/>
    </row>
    <row r="36" spans="2:16" s="304" customFormat="1" ht="24.9" customHeight="1">
      <c r="B36" s="1065" t="s">
        <v>1075</v>
      </c>
      <c r="C36" s="461"/>
      <c r="D36" s="461"/>
      <c r="E36" s="461"/>
      <c r="F36" s="461"/>
      <c r="G36" s="461"/>
      <c r="H36" s="461"/>
      <c r="I36" s="461"/>
      <c r="J36" s="461"/>
      <c r="K36" s="461"/>
      <c r="L36" s="461"/>
      <c r="M36" s="461"/>
      <c r="N36" s="461"/>
      <c r="O36" s="461"/>
      <c r="P36" s="1050"/>
    </row>
    <row r="37" spans="2:16" s="304" customFormat="1" ht="24.9" customHeight="1">
      <c r="B37" s="1065" t="s">
        <v>1076</v>
      </c>
      <c r="C37" s="461"/>
      <c r="D37" s="461"/>
      <c r="E37" s="461"/>
      <c r="F37" s="461"/>
      <c r="G37" s="461"/>
      <c r="H37" s="461"/>
      <c r="I37" s="461"/>
      <c r="J37" s="461"/>
      <c r="K37" s="461"/>
      <c r="L37" s="461"/>
      <c r="M37" s="461"/>
      <c r="N37" s="461"/>
      <c r="O37" s="461"/>
      <c r="P37" s="1050"/>
    </row>
    <row r="38" spans="2:16" s="304" customFormat="1" ht="24.9" customHeight="1">
      <c r="B38" s="1066" t="s">
        <v>1077</v>
      </c>
      <c r="C38" s="1059"/>
      <c r="D38" s="1059"/>
      <c r="E38" s="1059"/>
      <c r="F38" s="1059"/>
      <c r="G38" s="1059"/>
      <c r="H38" s="1059"/>
      <c r="I38" s="1059"/>
      <c r="J38" s="1059"/>
      <c r="K38" s="1059"/>
      <c r="L38" s="1059"/>
      <c r="M38" s="1059"/>
      <c r="N38" s="1059"/>
      <c r="O38" s="1059"/>
      <c r="P38" s="1060"/>
    </row>
    <row r="39" spans="2:16" s="304" customFormat="1" ht="24.9" customHeight="1"/>
    <row r="40" spans="2:16" s="304" customFormat="1" ht="24.9" customHeight="1"/>
    <row r="41" spans="2:16" s="304" customFormat="1" ht="24.9" customHeight="1"/>
    <row r="42" spans="2:16" s="304" customFormat="1" ht="24.9" customHeight="1"/>
    <row r="43" spans="2:16" s="304" customFormat="1" ht="24.9" customHeight="1"/>
    <row r="44" spans="2:16" s="304" customFormat="1" ht="24.9" customHeight="1"/>
    <row r="45" spans="2:16" s="304" customFormat="1" ht="24.9" customHeight="1"/>
    <row r="46" spans="2:16" s="304" customFormat="1" ht="24.9" customHeight="1"/>
    <row r="47" spans="2:16" s="304" customFormat="1" ht="24.9" customHeight="1"/>
    <row r="48" spans="2:16" s="304" customFormat="1" ht="24.9" customHeight="1"/>
    <row r="49" spans="2:16" s="304" customFormat="1" ht="24.9" customHeight="1"/>
    <row r="50" spans="2:16" s="304" customFormat="1" ht="24.9" customHeight="1"/>
    <row r="51" spans="2:16" s="304" customFormat="1" ht="24.9" customHeight="1"/>
    <row r="52" spans="2:16" s="304" customFormat="1" ht="24.9" customHeight="1"/>
    <row r="53" spans="2:16" s="304" customFormat="1" ht="24.9" customHeight="1"/>
    <row r="54" spans="2:16" s="304" customFormat="1" ht="24.9" customHeight="1"/>
    <row r="55" spans="2:16" s="304" customFormat="1" ht="24.9" customHeight="1"/>
    <row r="56" spans="2:16" s="304" customFormat="1" ht="24.9" customHeight="1"/>
    <row r="57" spans="2:16" s="304" customFormat="1" ht="24.9" customHeight="1"/>
    <row r="61" spans="2:16" ht="38.25" customHeight="1">
      <c r="B61" s="1428" t="s">
        <v>1078</v>
      </c>
      <c r="C61" s="1429"/>
      <c r="D61" s="1429"/>
      <c r="E61" s="1429"/>
      <c r="F61" s="1429"/>
      <c r="G61" s="1429"/>
      <c r="H61" s="1429"/>
      <c r="I61" s="1429"/>
      <c r="J61" s="1429"/>
      <c r="K61" s="1429"/>
      <c r="L61" s="1429"/>
      <c r="M61" s="1429"/>
      <c r="N61" s="1429"/>
      <c r="O61" s="1429"/>
      <c r="P61" s="1430"/>
    </row>
  </sheetData>
  <sheetProtection password="CD01" sheet="1" objects="1" scenarios="1"/>
  <mergeCells count="10">
    <mergeCell ref="B30:P30"/>
    <mergeCell ref="B31:L31"/>
    <mergeCell ref="B33:P33"/>
    <mergeCell ref="B61:P61"/>
    <mergeCell ref="B5:P6"/>
    <mergeCell ref="B8:P9"/>
    <mergeCell ref="B11:P11"/>
    <mergeCell ref="J13:P13"/>
    <mergeCell ref="J14:P14"/>
    <mergeCell ref="B22:P22"/>
  </mergeCells>
  <pageMargins left="0" right="0" top="0" bottom="0" header="0" footer="0"/>
  <pageSetup paperSize="313"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tabSelected="1" view="pageLayout" topLeftCell="C1" zoomScaleNormal="110" workbookViewId="0">
      <selection activeCell="J7" sqref="J7"/>
    </sheetView>
  </sheetViews>
  <sheetFormatPr defaultColWidth="9.109375" defaultRowHeight="14.4"/>
  <cols>
    <col min="1" max="1" width="16.6640625" style="350" customWidth="1"/>
    <col min="2" max="2" width="17.6640625" style="524" customWidth="1"/>
    <col min="3" max="3" width="5.6640625" style="526" customWidth="1"/>
    <col min="4" max="4" width="6.5546875" style="526" hidden="1" customWidth="1"/>
    <col min="5" max="5" width="10" style="526" bestFit="1" customWidth="1"/>
    <col min="6" max="6" width="11.33203125" style="549" hidden="1" customWidth="1"/>
    <col min="7" max="7" width="7.6640625" style="524" customWidth="1"/>
    <col min="8" max="8" width="9.6640625" style="525" customWidth="1"/>
    <col min="9" max="9" width="11.88671875" style="350" customWidth="1"/>
    <col min="10" max="10" width="5.6640625" style="526" customWidth="1"/>
    <col min="11" max="11" width="8.88671875" style="526" hidden="1" customWidth="1"/>
    <col min="12" max="12" width="8.88671875" style="526" bestFit="1" customWidth="1"/>
    <col min="13" max="13" width="10.88671875" style="527" hidden="1" customWidth="1"/>
    <col min="14" max="14" width="26.33203125" style="550" customWidth="1"/>
    <col min="15" max="15" width="5.6640625" style="526" customWidth="1"/>
    <col min="16" max="16" width="6.44140625" style="528" customWidth="1"/>
    <col min="17" max="17" width="7.6640625" style="528" customWidth="1"/>
    <col min="18" max="16384" width="9.109375" style="6"/>
  </cols>
  <sheetData>
    <row r="1" spans="1:17" ht="17.100000000000001" customHeight="1">
      <c r="A1" s="880" t="s">
        <v>0</v>
      </c>
      <c r="B1" s="1499"/>
      <c r="C1" s="1499"/>
      <c r="D1" s="1499"/>
      <c r="E1" s="1499"/>
      <c r="F1" s="1499"/>
      <c r="G1" s="1499"/>
      <c r="H1" s="1499"/>
      <c r="I1" s="886" t="s">
        <v>1</v>
      </c>
      <c r="J1" s="2059"/>
      <c r="K1" s="2060"/>
      <c r="L1" s="2060"/>
      <c r="M1" s="2060"/>
      <c r="N1" s="1938">
        <f>'[1]Front Cover'!O11</f>
        <v>2701</v>
      </c>
      <c r="O1" s="1939"/>
      <c r="P1" s="1939"/>
      <c r="Q1" s="1940"/>
    </row>
    <row r="2" spans="1:17" ht="17.100000000000001" customHeight="1" thickBot="1">
      <c r="A2" s="881" t="s">
        <v>2</v>
      </c>
      <c r="B2" s="1509"/>
      <c r="C2" s="1509"/>
      <c r="D2" s="1509"/>
      <c r="E2" s="1509"/>
      <c r="F2" s="1509"/>
      <c r="G2" s="1509"/>
      <c r="H2" s="1509"/>
      <c r="I2" s="887" t="s">
        <v>3</v>
      </c>
      <c r="J2" s="2064"/>
      <c r="K2" s="1902"/>
      <c r="L2" s="1902"/>
      <c r="M2" s="1902"/>
      <c r="N2" s="1941"/>
      <c r="O2" s="1942"/>
      <c r="P2" s="1942"/>
      <c r="Q2" s="1943"/>
    </row>
    <row r="3" spans="1:17" ht="5.25" customHeight="1" thickBot="1">
      <c r="A3" s="1712"/>
      <c r="B3" s="1420"/>
      <c r="C3" s="1420"/>
      <c r="D3" s="1420"/>
      <c r="E3" s="1420"/>
      <c r="F3" s="1420"/>
      <c r="G3" s="1420"/>
      <c r="H3" s="1420"/>
      <c r="I3" s="1420"/>
      <c r="J3" s="1420"/>
      <c r="K3" s="1420"/>
      <c r="L3" s="1420"/>
      <c r="M3" s="1420"/>
      <c r="N3" s="1420"/>
      <c r="O3" s="1420"/>
      <c r="P3" s="1420"/>
      <c r="Q3" s="1414"/>
    </row>
    <row r="4" spans="1:17" s="10" customFormat="1" ht="15.9" customHeight="1" thickBot="1">
      <c r="A4" s="2209" t="s">
        <v>517</v>
      </c>
      <c r="B4" s="2210"/>
      <c r="C4" s="638" t="s">
        <v>5</v>
      </c>
      <c r="D4" s="638"/>
      <c r="E4" s="639" t="s">
        <v>6</v>
      </c>
      <c r="G4" s="2211" t="s">
        <v>517</v>
      </c>
      <c r="H4" s="2211"/>
      <c r="I4" s="2211"/>
      <c r="J4" s="638" t="s">
        <v>5</v>
      </c>
      <c r="K4" s="638"/>
      <c r="L4" s="644" t="s">
        <v>6</v>
      </c>
      <c r="N4" s="21" t="s">
        <v>579</v>
      </c>
      <c r="O4" s="642" t="s">
        <v>5</v>
      </c>
      <c r="P4" s="643" t="s">
        <v>6</v>
      </c>
      <c r="Q4" s="438" t="s">
        <v>578</v>
      </c>
    </row>
    <row r="5" spans="1:17" s="10" customFormat="1" ht="15.9" customHeight="1">
      <c r="A5" s="1577" t="s">
        <v>833</v>
      </c>
      <c r="B5" s="1578"/>
      <c r="C5" s="1578"/>
      <c r="D5" s="1578"/>
      <c r="E5" s="1578"/>
      <c r="F5" s="1578"/>
      <c r="G5" s="1577" t="s">
        <v>834</v>
      </c>
      <c r="H5" s="1578"/>
      <c r="I5" s="1578"/>
      <c r="J5" s="1578"/>
      <c r="K5" s="1578"/>
      <c r="L5" s="1578"/>
      <c r="M5" s="1578"/>
      <c r="N5" s="76"/>
      <c r="O5" s="492"/>
      <c r="P5" s="492"/>
      <c r="Q5" s="493"/>
    </row>
    <row r="6" spans="1:17" s="10" customFormat="1" ht="15.9" customHeight="1" thickBot="1">
      <c r="A6" s="1562" t="s">
        <v>835</v>
      </c>
      <c r="B6" s="1563"/>
      <c r="C6" s="1563"/>
      <c r="D6" s="1563"/>
      <c r="E6" s="1563"/>
      <c r="F6" s="1563"/>
      <c r="G6" s="1562" t="s">
        <v>836</v>
      </c>
      <c r="H6" s="1563"/>
      <c r="I6" s="1563"/>
      <c r="J6" s="1563"/>
      <c r="K6" s="1563"/>
      <c r="L6" s="1563"/>
      <c r="M6" s="1563"/>
      <c r="N6" s="494"/>
      <c r="O6" s="495"/>
      <c r="P6" s="495"/>
      <c r="Q6" s="496"/>
    </row>
    <row r="7" spans="1:17" s="10" customFormat="1" ht="15.9" customHeight="1" thickBot="1">
      <c r="A7" s="1712" t="s">
        <v>837</v>
      </c>
      <c r="B7" s="1713"/>
      <c r="C7" s="1713"/>
      <c r="D7" s="1713"/>
      <c r="E7" s="1713"/>
      <c r="F7" s="1713"/>
      <c r="G7" s="2226" t="s">
        <v>838</v>
      </c>
      <c r="H7" s="2227"/>
      <c r="I7" s="2228"/>
      <c r="J7" s="1191"/>
      <c r="K7" s="1174">
        <f t="shared" ref="K7:K20" si="0">J7*L7</f>
        <v>0</v>
      </c>
      <c r="L7" s="1175">
        <f t="shared" ref="L7:L20" si="1">(M7*10%)+M7</f>
        <v>6.05</v>
      </c>
      <c r="M7" s="1180">
        <v>5.5</v>
      </c>
      <c r="N7" s="498"/>
      <c r="O7" s="499"/>
      <c r="P7" s="500"/>
      <c r="Q7" s="501"/>
    </row>
    <row r="8" spans="1:17" ht="15.75" customHeight="1">
      <c r="A8" s="2221" t="s">
        <v>839</v>
      </c>
      <c r="B8" s="2222"/>
      <c r="C8" s="552"/>
      <c r="D8" s="987">
        <f>C8*E8</f>
        <v>0</v>
      </c>
      <c r="E8" s="1168">
        <f>(F8*10%)+F8</f>
        <v>99.60499999999999</v>
      </c>
      <c r="F8" s="401">
        <v>90.55</v>
      </c>
      <c r="G8" s="2215" t="s">
        <v>842</v>
      </c>
      <c r="H8" s="2216"/>
      <c r="I8" s="2217"/>
      <c r="J8" s="505"/>
      <c r="K8" s="987">
        <f t="shared" si="0"/>
        <v>0</v>
      </c>
      <c r="L8" s="1176">
        <f t="shared" si="1"/>
        <v>0.55000000000000004</v>
      </c>
      <c r="M8" s="1181">
        <v>0.5</v>
      </c>
      <c r="N8" s="498"/>
      <c r="O8" s="503"/>
      <c r="P8" s="500"/>
      <c r="Q8" s="501"/>
    </row>
    <row r="9" spans="1:17" ht="15.9" customHeight="1">
      <c r="A9" s="2215" t="s">
        <v>840</v>
      </c>
      <c r="B9" s="2223"/>
      <c r="C9" s="504"/>
      <c r="D9" s="987">
        <f>C9*E9</f>
        <v>0</v>
      </c>
      <c r="E9" s="1168">
        <f>(F9*10%)+F9</f>
        <v>91.52000000000001</v>
      </c>
      <c r="F9" s="372">
        <v>83.2</v>
      </c>
      <c r="G9" s="2215" t="s">
        <v>844</v>
      </c>
      <c r="H9" s="2216"/>
      <c r="I9" s="2217"/>
      <c r="J9" s="505"/>
      <c r="K9" s="987">
        <f t="shared" si="0"/>
        <v>0</v>
      </c>
      <c r="L9" s="1176">
        <f t="shared" si="1"/>
        <v>1.65</v>
      </c>
      <c r="M9" s="1181">
        <v>1.5</v>
      </c>
      <c r="N9" s="498"/>
      <c r="O9" s="503"/>
      <c r="P9" s="500"/>
      <c r="Q9" s="501"/>
    </row>
    <row r="10" spans="1:17" ht="15.9" customHeight="1">
      <c r="A10" s="2215" t="s">
        <v>841</v>
      </c>
      <c r="B10" s="2223"/>
      <c r="C10" s="497"/>
      <c r="D10" s="987">
        <f t="shared" ref="D10:D14" si="2">C10*E10</f>
        <v>0</v>
      </c>
      <c r="E10" s="1168">
        <f t="shared" ref="E10:E14" si="3">(F10*10%)+F10</f>
        <v>82.995000000000005</v>
      </c>
      <c r="F10" s="372">
        <v>75.45</v>
      </c>
      <c r="G10" s="2215" t="s">
        <v>849</v>
      </c>
      <c r="H10" s="2216"/>
      <c r="I10" s="2217"/>
      <c r="J10" s="497"/>
      <c r="K10" s="987">
        <f t="shared" si="0"/>
        <v>0</v>
      </c>
      <c r="L10" s="1176">
        <f t="shared" si="1"/>
        <v>2.31</v>
      </c>
      <c r="M10" s="1181">
        <v>2.1</v>
      </c>
      <c r="N10" s="40"/>
      <c r="O10" s="29"/>
      <c r="P10" s="29"/>
      <c r="Q10" s="506"/>
    </row>
    <row r="11" spans="1:17" ht="15.9" customHeight="1">
      <c r="A11" s="2215" t="s">
        <v>843</v>
      </c>
      <c r="B11" s="2223"/>
      <c r="C11" s="505"/>
      <c r="D11" s="987">
        <f t="shared" si="2"/>
        <v>0</v>
      </c>
      <c r="E11" s="1168">
        <f t="shared" si="3"/>
        <v>140.52500000000001</v>
      </c>
      <c r="F11" s="372">
        <v>127.75</v>
      </c>
      <c r="G11" s="2212" t="s">
        <v>851</v>
      </c>
      <c r="H11" s="2218"/>
      <c r="I11" s="2213"/>
      <c r="J11" s="505"/>
      <c r="K11" s="987">
        <f t="shared" si="0"/>
        <v>0</v>
      </c>
      <c r="L11" s="1176">
        <f t="shared" si="1"/>
        <v>9.6800000000000015</v>
      </c>
      <c r="M11" s="1181">
        <v>8.8000000000000007</v>
      </c>
      <c r="N11" s="786"/>
      <c r="O11" s="503"/>
      <c r="P11" s="500"/>
      <c r="Q11" s="501"/>
    </row>
    <row r="12" spans="1:17" ht="15.9" customHeight="1">
      <c r="A12" s="2215" t="s">
        <v>845</v>
      </c>
      <c r="B12" s="2223"/>
      <c r="C12" s="497"/>
      <c r="D12" s="987">
        <f t="shared" si="2"/>
        <v>0</v>
      </c>
      <c r="E12" s="1168">
        <f t="shared" si="3"/>
        <v>127.875</v>
      </c>
      <c r="F12" s="372">
        <v>116.25</v>
      </c>
      <c r="G12" s="2198" t="s">
        <v>853</v>
      </c>
      <c r="H12" s="2199"/>
      <c r="I12" s="2199"/>
      <c r="J12" s="521"/>
      <c r="K12" s="987">
        <f t="shared" si="0"/>
        <v>0</v>
      </c>
      <c r="L12" s="1176">
        <f t="shared" si="1"/>
        <v>0.495</v>
      </c>
      <c r="M12" s="1181">
        <v>0.45</v>
      </c>
      <c r="N12" s="786"/>
      <c r="O12" s="503"/>
      <c r="P12" s="500"/>
      <c r="Q12" s="501"/>
    </row>
    <row r="13" spans="1:17" ht="15.9" customHeight="1">
      <c r="A13" s="2215" t="s">
        <v>846</v>
      </c>
      <c r="B13" s="2223"/>
      <c r="C13" s="507"/>
      <c r="D13" s="987">
        <f t="shared" si="2"/>
        <v>0</v>
      </c>
      <c r="E13" s="1168">
        <f t="shared" si="3"/>
        <v>127.875</v>
      </c>
      <c r="F13" s="372">
        <v>116.25</v>
      </c>
      <c r="G13" s="2219" t="s">
        <v>855</v>
      </c>
      <c r="H13" s="2220"/>
      <c r="I13" s="2220"/>
      <c r="J13" s="521"/>
      <c r="K13" s="987">
        <f t="shared" si="0"/>
        <v>0</v>
      </c>
      <c r="L13" s="1176">
        <f t="shared" si="1"/>
        <v>0.495</v>
      </c>
      <c r="M13" s="1181">
        <v>0.45</v>
      </c>
      <c r="N13" s="509"/>
      <c r="O13" s="503"/>
      <c r="P13" s="510"/>
      <c r="Q13" s="466"/>
    </row>
    <row r="14" spans="1:17" ht="15.9" customHeight="1" thickBot="1">
      <c r="A14" s="2212" t="s">
        <v>847</v>
      </c>
      <c r="B14" s="2213"/>
      <c r="C14" s="511"/>
      <c r="D14" s="987">
        <f t="shared" si="2"/>
        <v>0</v>
      </c>
      <c r="E14" s="1168">
        <f t="shared" si="3"/>
        <v>73.040000000000006</v>
      </c>
      <c r="F14" s="1188">
        <v>66.400000000000006</v>
      </c>
      <c r="G14" s="2164"/>
      <c r="H14" s="2165"/>
      <c r="I14" s="2166"/>
      <c r="J14" s="508"/>
      <c r="K14" s="987">
        <f t="shared" si="0"/>
        <v>0</v>
      </c>
      <c r="L14" s="1176">
        <f t="shared" si="1"/>
        <v>0</v>
      </c>
      <c r="M14" s="1171"/>
      <c r="N14" s="142"/>
      <c r="O14" s="512"/>
      <c r="P14" s="513"/>
      <c r="Q14" s="514"/>
    </row>
    <row r="15" spans="1:17" ht="15.9" customHeight="1" thickBot="1">
      <c r="A15" s="2214" t="s">
        <v>10</v>
      </c>
      <c r="B15" s="2157"/>
      <c r="C15" s="515">
        <f>SUM(C8:C14)</f>
        <v>0</v>
      </c>
      <c r="D15" s="515">
        <f>SUM(D8:D14)</f>
        <v>0</v>
      </c>
      <c r="E15" s="988">
        <f>D15</f>
        <v>0</v>
      </c>
      <c r="G15" s="2215"/>
      <c r="H15" s="2216"/>
      <c r="I15" s="2217"/>
      <c r="J15" s="502"/>
      <c r="K15" s="987">
        <f t="shared" si="0"/>
        <v>0</v>
      </c>
      <c r="L15" s="1176">
        <f t="shared" si="1"/>
        <v>0</v>
      </c>
      <c r="M15" s="1181"/>
      <c r="N15" s="40"/>
      <c r="O15" s="29"/>
      <c r="P15" s="29"/>
      <c r="Q15" s="506"/>
    </row>
    <row r="16" spans="1:17" ht="15.9" customHeight="1">
      <c r="A16" s="1577" t="s">
        <v>848</v>
      </c>
      <c r="B16" s="1578"/>
      <c r="C16" s="1578"/>
      <c r="D16" s="1578"/>
      <c r="E16" s="1578"/>
      <c r="F16" s="1578"/>
      <c r="G16" s="2215"/>
      <c r="H16" s="2216"/>
      <c r="I16" s="2217"/>
      <c r="J16" s="497"/>
      <c r="K16" s="987">
        <f t="shared" si="0"/>
        <v>0</v>
      </c>
      <c r="L16" s="1176">
        <f t="shared" si="1"/>
        <v>0</v>
      </c>
      <c r="M16" s="1181"/>
      <c r="N16" s="494"/>
      <c r="O16" s="495"/>
      <c r="P16" s="495"/>
      <c r="Q16" s="496"/>
    </row>
    <row r="17" spans="1:17" ht="15.9" customHeight="1" thickBot="1">
      <c r="A17" s="1562" t="s">
        <v>836</v>
      </c>
      <c r="B17" s="1563"/>
      <c r="C17" s="1563"/>
      <c r="D17" s="1563"/>
      <c r="E17" s="1563"/>
      <c r="F17" s="1563"/>
      <c r="G17" s="2236"/>
      <c r="H17" s="2237"/>
      <c r="I17" s="2238"/>
      <c r="J17" s="516"/>
      <c r="K17" s="987">
        <f t="shared" si="0"/>
        <v>0</v>
      </c>
      <c r="L17" s="1176">
        <f t="shared" si="1"/>
        <v>0</v>
      </c>
      <c r="M17" s="1181"/>
      <c r="N17" s="517"/>
      <c r="O17" s="518"/>
      <c r="P17" s="519"/>
      <c r="Q17" s="520"/>
    </row>
    <row r="18" spans="1:17" ht="15.9" customHeight="1" thickBot="1">
      <c r="A18" s="2239" t="s">
        <v>850</v>
      </c>
      <c r="B18" s="2240"/>
      <c r="C18" s="2240"/>
      <c r="D18" s="2240"/>
      <c r="E18" s="2240"/>
      <c r="F18" s="2240"/>
      <c r="G18" s="2212"/>
      <c r="H18" s="2218"/>
      <c r="I18" s="2213"/>
      <c r="J18" s="505"/>
      <c r="K18" s="987">
        <f t="shared" si="0"/>
        <v>0</v>
      </c>
      <c r="L18" s="1176">
        <f t="shared" si="1"/>
        <v>0</v>
      </c>
      <c r="M18" s="1181"/>
      <c r="N18" s="446"/>
      <c r="O18" s="503"/>
      <c r="P18" s="519"/>
      <c r="Q18" s="520"/>
    </row>
    <row r="19" spans="1:17" ht="15.9" customHeight="1">
      <c r="A19" s="1969" t="s">
        <v>852</v>
      </c>
      <c r="B19" s="1970"/>
      <c r="C19" s="551"/>
      <c r="D19" s="987">
        <f t="shared" ref="D19:D21" si="4">C19*E19</f>
        <v>0</v>
      </c>
      <c r="E19" s="1168">
        <f t="shared" ref="E19:E21" si="5">(F19*10%)+F19</f>
        <v>3.0249999999999999</v>
      </c>
      <c r="F19" s="401">
        <v>2.75</v>
      </c>
      <c r="G19" s="2198"/>
      <c r="H19" s="2199"/>
      <c r="I19" s="2199"/>
      <c r="J19" s="521"/>
      <c r="K19" s="987">
        <f t="shared" si="0"/>
        <v>0</v>
      </c>
      <c r="L19" s="1176">
        <f t="shared" si="1"/>
        <v>0</v>
      </c>
      <c r="M19" s="1181"/>
      <c r="N19" s="446"/>
      <c r="O19" s="503"/>
      <c r="P19" s="519"/>
      <c r="Q19" s="520"/>
    </row>
    <row r="20" spans="1:17" ht="15.9" customHeight="1" thickBot="1">
      <c r="A20" s="1966" t="s">
        <v>854</v>
      </c>
      <c r="B20" s="1979"/>
      <c r="C20" s="497"/>
      <c r="D20" s="987">
        <f t="shared" si="4"/>
        <v>0</v>
      </c>
      <c r="E20" s="1168">
        <f t="shared" si="5"/>
        <v>1.8149999999999999</v>
      </c>
      <c r="F20" s="372">
        <v>1.65</v>
      </c>
      <c r="G20" s="2200"/>
      <c r="H20" s="2201"/>
      <c r="I20" s="2201"/>
      <c r="J20" s="1192"/>
      <c r="K20" s="1178">
        <f t="shared" si="0"/>
        <v>0</v>
      </c>
      <c r="L20" s="1179">
        <f t="shared" si="1"/>
        <v>0</v>
      </c>
      <c r="M20" s="1181"/>
      <c r="N20" s="446"/>
      <c r="O20" s="518"/>
      <c r="P20" s="454"/>
      <c r="Q20" s="522"/>
    </row>
    <row r="21" spans="1:17" ht="15.9" customHeight="1" thickBot="1">
      <c r="A21" s="1999" t="s">
        <v>856</v>
      </c>
      <c r="B21" s="2016"/>
      <c r="C21" s="532"/>
      <c r="D21" s="987">
        <f t="shared" si="4"/>
        <v>0</v>
      </c>
      <c r="E21" s="1168">
        <f t="shared" si="5"/>
        <v>1.8149999999999999</v>
      </c>
      <c r="F21" s="362">
        <v>1.65</v>
      </c>
      <c r="G21" s="2229" t="s">
        <v>10</v>
      </c>
      <c r="H21" s="2229"/>
      <c r="I21" s="2230"/>
      <c r="J21" s="1189">
        <f>SUM(J7:J20)</f>
        <v>0</v>
      </c>
      <c r="K21" s="1189">
        <f>SUM(K7:K20)</f>
        <v>0</v>
      </c>
      <c r="L21" s="1190">
        <f>K21</f>
        <v>0</v>
      </c>
      <c r="N21" s="523"/>
      <c r="O21" s="503"/>
      <c r="P21" s="519"/>
      <c r="Q21" s="520"/>
    </row>
    <row r="22" spans="1:17" ht="15.9" customHeight="1" thickBot="1">
      <c r="A22" s="1766" t="s">
        <v>857</v>
      </c>
      <c r="B22" s="2046"/>
      <c r="C22" s="2046"/>
      <c r="D22" s="2046"/>
      <c r="E22" s="2046"/>
      <c r="F22" s="2046"/>
      <c r="G22" s="2205" t="s">
        <v>859</v>
      </c>
      <c r="H22" s="1726"/>
      <c r="I22" s="1726"/>
      <c r="J22" s="1726"/>
      <c r="K22" s="1726"/>
      <c r="L22" s="1726"/>
      <c r="M22" s="1726"/>
      <c r="N22" s="523"/>
      <c r="O22" s="503"/>
      <c r="P22" s="519"/>
      <c r="Q22" s="520"/>
    </row>
    <row r="23" spans="1:17" ht="15.9" customHeight="1" thickBot="1">
      <c r="A23" s="2234" t="s">
        <v>858</v>
      </c>
      <c r="B23" s="2235"/>
      <c r="C23" s="554"/>
      <c r="D23" s="987">
        <f>C23*E23</f>
        <v>0</v>
      </c>
      <c r="E23" s="1168">
        <f>(F23*10%)+F23</f>
        <v>5.4450000000000003</v>
      </c>
      <c r="F23" s="555">
        <v>4.95</v>
      </c>
      <c r="G23" s="1590" t="s">
        <v>861</v>
      </c>
      <c r="H23" s="1733"/>
      <c r="I23" s="1733"/>
      <c r="J23" s="1733"/>
      <c r="K23" s="1733"/>
      <c r="L23" s="1733"/>
      <c r="M23" s="1733"/>
      <c r="N23" s="523"/>
      <c r="O23" s="503"/>
      <c r="P23" s="519"/>
      <c r="Q23" s="520"/>
    </row>
    <row r="24" spans="1:17" ht="15.9" customHeight="1" thickBot="1">
      <c r="A24" s="1766" t="s">
        <v>860</v>
      </c>
      <c r="B24" s="1612"/>
      <c r="C24" s="1612"/>
      <c r="D24" s="1612"/>
      <c r="E24" s="1612"/>
      <c r="F24" s="1612"/>
      <c r="G24" s="2202" t="s">
        <v>863</v>
      </c>
      <c r="H24" s="2203"/>
      <c r="I24" s="2204"/>
      <c r="J24" s="553"/>
      <c r="K24" s="987">
        <f t="shared" ref="K24:K27" si="6">J24*L24</f>
        <v>0</v>
      </c>
      <c r="L24" s="1168">
        <f t="shared" ref="L24:L27" si="7">(M24*10%)+M24</f>
        <v>30.25</v>
      </c>
      <c r="M24" s="410">
        <v>27.5</v>
      </c>
      <c r="N24" s="517"/>
      <c r="O24" s="503"/>
      <c r="P24" s="519"/>
      <c r="Q24" s="520"/>
    </row>
    <row r="25" spans="1:17" ht="15.9" customHeight="1">
      <c r="A25" s="1969" t="s">
        <v>862</v>
      </c>
      <c r="B25" s="1970"/>
      <c r="C25" s="552"/>
      <c r="D25" s="987">
        <f t="shared" ref="D25:D27" si="8">C25*E25</f>
        <v>0</v>
      </c>
      <c r="E25" s="1168">
        <f t="shared" ref="E25:E27" si="9">(F25*10%)+F25</f>
        <v>1.2100000000000002</v>
      </c>
      <c r="F25" s="403">
        <v>1.1000000000000001</v>
      </c>
      <c r="G25" s="1966" t="s">
        <v>865</v>
      </c>
      <c r="H25" s="1728"/>
      <c r="I25" s="1979"/>
      <c r="J25" s="502"/>
      <c r="K25" s="987">
        <f t="shared" si="6"/>
        <v>0</v>
      </c>
      <c r="L25" s="1168">
        <f t="shared" si="7"/>
        <v>44</v>
      </c>
      <c r="M25" s="357">
        <v>40</v>
      </c>
      <c r="N25" s="517"/>
      <c r="O25" s="503"/>
      <c r="P25" s="519"/>
      <c r="Q25" s="520"/>
    </row>
    <row r="26" spans="1:17" ht="15.9" customHeight="1">
      <c r="A26" s="1966" t="s">
        <v>864</v>
      </c>
      <c r="B26" s="1979"/>
      <c r="C26" s="505"/>
      <c r="D26" s="987">
        <f t="shared" si="8"/>
        <v>0</v>
      </c>
      <c r="E26" s="1168">
        <f t="shared" si="9"/>
        <v>0.93499999999999994</v>
      </c>
      <c r="F26" s="360">
        <v>0.85</v>
      </c>
      <c r="G26" s="2231" t="s">
        <v>867</v>
      </c>
      <c r="H26" s="2232"/>
      <c r="I26" s="2233"/>
      <c r="J26" s="505"/>
      <c r="K26" s="987">
        <f t="shared" si="6"/>
        <v>0</v>
      </c>
      <c r="L26" s="1168">
        <f t="shared" si="7"/>
        <v>6.05</v>
      </c>
      <c r="M26" s="357">
        <v>5.5</v>
      </c>
      <c r="N26" s="517"/>
      <c r="O26" s="518"/>
      <c r="P26" s="454"/>
      <c r="Q26" s="522"/>
    </row>
    <row r="27" spans="1:17" ht="15.9" customHeight="1" thickBot="1">
      <c r="A27" s="1999" t="s">
        <v>866</v>
      </c>
      <c r="B27" s="2016"/>
      <c r="C27" s="532"/>
      <c r="D27" s="987">
        <f t="shared" si="8"/>
        <v>0</v>
      </c>
      <c r="E27" s="1168">
        <f t="shared" si="9"/>
        <v>8.1950000000000003</v>
      </c>
      <c r="F27" s="362">
        <v>7.45</v>
      </c>
      <c r="G27" s="1966" t="s">
        <v>869</v>
      </c>
      <c r="H27" s="1728"/>
      <c r="I27" s="1979"/>
      <c r="J27" s="504"/>
      <c r="K27" s="987">
        <f t="shared" si="6"/>
        <v>0</v>
      </c>
      <c r="L27" s="1168">
        <f t="shared" si="7"/>
        <v>30.25</v>
      </c>
      <c r="M27" s="357">
        <v>27.5</v>
      </c>
      <c r="N27" s="446"/>
      <c r="O27" s="518"/>
      <c r="P27" s="454"/>
      <c r="Q27" s="522"/>
    </row>
    <row r="28" spans="1:17" ht="15.9" customHeight="1" thickBot="1">
      <c r="A28" s="1766" t="s">
        <v>868</v>
      </c>
      <c r="B28" s="2046"/>
      <c r="C28" s="2046"/>
      <c r="D28" s="2046"/>
      <c r="E28" s="2046"/>
      <c r="F28" s="2046"/>
      <c r="G28" s="2151"/>
      <c r="H28" s="2152"/>
      <c r="I28" s="2153"/>
      <c r="J28" s="529"/>
      <c r="K28" s="529"/>
      <c r="L28" s="529"/>
      <c r="M28" s="529"/>
      <c r="N28" s="446"/>
      <c r="O28" s="503"/>
      <c r="P28" s="519"/>
      <c r="Q28" s="520"/>
    </row>
    <row r="29" spans="1:17" ht="15.9" customHeight="1" thickBot="1">
      <c r="A29" s="1969" t="s">
        <v>870</v>
      </c>
      <c r="B29" s="1970"/>
      <c r="C29" s="1173"/>
      <c r="D29" s="1174">
        <f t="shared" ref="D29:D39" si="10">C29*E29</f>
        <v>0</v>
      </c>
      <c r="E29" s="1175">
        <f t="shared" ref="E29:E39" si="11">(F29*10%)+F29</f>
        <v>4.62</v>
      </c>
      <c r="F29" s="1169">
        <v>4.2</v>
      </c>
      <c r="G29" s="2206"/>
      <c r="H29" s="2015"/>
      <c r="I29" s="2016"/>
      <c r="J29" s="530"/>
      <c r="K29" s="530"/>
      <c r="L29" s="530"/>
      <c r="M29" s="472"/>
      <c r="N29" s="517"/>
      <c r="O29" s="503"/>
      <c r="P29" s="519"/>
      <c r="Q29" s="520"/>
    </row>
    <row r="30" spans="1:17" ht="15.9" customHeight="1" thickBot="1">
      <c r="A30" s="1966" t="s">
        <v>871</v>
      </c>
      <c r="B30" s="1979"/>
      <c r="C30" s="505"/>
      <c r="D30" s="987">
        <f t="shared" si="10"/>
        <v>0</v>
      </c>
      <c r="E30" s="1176">
        <f t="shared" si="11"/>
        <v>4.62</v>
      </c>
      <c r="F30" s="1170">
        <v>4.2</v>
      </c>
      <c r="G30" s="2157" t="s">
        <v>10</v>
      </c>
      <c r="H30" s="2157"/>
      <c r="I30" s="2158"/>
      <c r="J30" s="455">
        <f>SUM(J24:J27)</f>
        <v>0</v>
      </c>
      <c r="K30" s="455">
        <f>SUM(K24:K27)</f>
        <v>0</v>
      </c>
      <c r="L30" s="992">
        <f>K30</f>
        <v>0</v>
      </c>
      <c r="N30" s="517"/>
      <c r="O30" s="503"/>
      <c r="P30" s="519"/>
      <c r="Q30" s="520"/>
    </row>
    <row r="31" spans="1:17" ht="15.9" customHeight="1">
      <c r="A31" s="1966" t="s">
        <v>872</v>
      </c>
      <c r="B31" s="1979"/>
      <c r="C31" s="505"/>
      <c r="D31" s="987">
        <f t="shared" si="10"/>
        <v>0</v>
      </c>
      <c r="E31" s="1176">
        <f t="shared" si="11"/>
        <v>4.62</v>
      </c>
      <c r="F31" s="1170">
        <v>4.2</v>
      </c>
      <c r="G31" s="2191"/>
      <c r="H31" s="2191"/>
      <c r="I31" s="2191"/>
      <c r="J31" s="560"/>
      <c r="K31" s="560"/>
      <c r="L31" s="560"/>
      <c r="M31" s="561"/>
      <c r="N31" s="517"/>
      <c r="O31" s="503"/>
      <c r="P31" s="519"/>
      <c r="Q31" s="520"/>
    </row>
    <row r="32" spans="1:17" ht="15.9" customHeight="1">
      <c r="A32" s="1966" t="s">
        <v>873</v>
      </c>
      <c r="B32" s="1979"/>
      <c r="C32" s="505"/>
      <c r="D32" s="987">
        <f t="shared" si="10"/>
        <v>0</v>
      </c>
      <c r="E32" s="1176">
        <f t="shared" si="11"/>
        <v>4.62</v>
      </c>
      <c r="F32" s="1170">
        <v>4.2</v>
      </c>
      <c r="G32" s="2195"/>
      <c r="H32" s="2159"/>
      <c r="I32" s="2160"/>
      <c r="J32" s="473"/>
      <c r="K32" s="473"/>
      <c r="L32" s="473"/>
      <c r="M32" s="473"/>
      <c r="N32" s="531"/>
      <c r="O32" s="503"/>
      <c r="P32" s="519"/>
      <c r="Q32" s="520"/>
    </row>
    <row r="33" spans="1:17" ht="15.9" customHeight="1">
      <c r="A33" s="1966" t="s">
        <v>874</v>
      </c>
      <c r="B33" s="1979"/>
      <c r="C33" s="505"/>
      <c r="D33" s="987">
        <f t="shared" si="10"/>
        <v>0</v>
      </c>
      <c r="E33" s="1176">
        <f t="shared" si="11"/>
        <v>4.62</v>
      </c>
      <c r="F33" s="1170">
        <v>4.2</v>
      </c>
      <c r="G33" s="2159"/>
      <c r="H33" s="2159"/>
      <c r="I33" s="2160"/>
      <c r="J33" s="530"/>
      <c r="K33" s="530"/>
      <c r="L33" s="530"/>
      <c r="M33" s="472"/>
      <c r="N33" s="531"/>
      <c r="O33" s="503"/>
      <c r="P33" s="519"/>
      <c r="Q33" s="520"/>
    </row>
    <row r="34" spans="1:17" ht="15.9" customHeight="1">
      <c r="A34" s="1966" t="s">
        <v>875</v>
      </c>
      <c r="B34" s="1979"/>
      <c r="C34" s="505"/>
      <c r="D34" s="987">
        <f t="shared" si="10"/>
        <v>0</v>
      </c>
      <c r="E34" s="1176">
        <f t="shared" si="11"/>
        <v>4.62</v>
      </c>
      <c r="F34" s="1170">
        <v>4.2</v>
      </c>
      <c r="G34" s="2159"/>
      <c r="H34" s="2159"/>
      <c r="I34" s="2160"/>
      <c r="J34" s="530"/>
      <c r="K34" s="530"/>
      <c r="L34" s="530"/>
      <c r="M34" s="472"/>
      <c r="N34" s="40"/>
      <c r="O34" s="29"/>
      <c r="P34" s="29"/>
      <c r="Q34" s="506"/>
    </row>
    <row r="35" spans="1:17" ht="15.9" customHeight="1">
      <c r="A35" s="1966" t="s">
        <v>876</v>
      </c>
      <c r="B35" s="1979"/>
      <c r="C35" s="505"/>
      <c r="D35" s="987">
        <f t="shared" si="10"/>
        <v>0</v>
      </c>
      <c r="E35" s="1176">
        <f t="shared" si="11"/>
        <v>4.62</v>
      </c>
      <c r="F35" s="1170">
        <v>4.2</v>
      </c>
      <c r="G35" s="2159"/>
      <c r="H35" s="2159"/>
      <c r="I35" s="2160"/>
      <c r="J35" s="530"/>
      <c r="K35" s="530"/>
      <c r="L35" s="530"/>
      <c r="M35" s="472"/>
      <c r="N35" s="494"/>
      <c r="O35" s="495"/>
      <c r="P35" s="495"/>
      <c r="Q35" s="496"/>
    </row>
    <row r="36" spans="1:17" ht="15.9" customHeight="1">
      <c r="A36" s="1987" t="s">
        <v>877</v>
      </c>
      <c r="B36" s="1979"/>
      <c r="C36" s="505"/>
      <c r="D36" s="987">
        <f t="shared" si="10"/>
        <v>0</v>
      </c>
      <c r="E36" s="1176">
        <f t="shared" si="11"/>
        <v>4.62</v>
      </c>
      <c r="F36" s="1170">
        <v>4.2</v>
      </c>
      <c r="G36" s="2159"/>
      <c r="H36" s="2159"/>
      <c r="I36" s="2160"/>
      <c r="J36" s="530"/>
      <c r="K36" s="530"/>
      <c r="L36" s="530"/>
      <c r="M36" s="472"/>
      <c r="N36" s="446"/>
      <c r="O36" s="503"/>
      <c r="P36" s="519"/>
      <c r="Q36" s="520"/>
    </row>
    <row r="37" spans="1:17" ht="15.9" customHeight="1">
      <c r="A37" s="1966" t="s">
        <v>907</v>
      </c>
      <c r="B37" s="1979"/>
      <c r="C37" s="504"/>
      <c r="D37" s="987">
        <f t="shared" si="10"/>
        <v>0</v>
      </c>
      <c r="E37" s="1176">
        <f t="shared" si="11"/>
        <v>18.149999999999999</v>
      </c>
      <c r="F37" s="1171">
        <v>16.5</v>
      </c>
      <c r="G37" s="2207"/>
      <c r="H37" s="2207"/>
      <c r="I37" s="2208"/>
      <c r="J37" s="444"/>
      <c r="K37" s="444"/>
      <c r="L37" s="444"/>
      <c r="M37" s="357"/>
      <c r="N37" s="446"/>
      <c r="O37" s="503"/>
      <c r="P37" s="519"/>
      <c r="Q37" s="520"/>
    </row>
    <row r="38" spans="1:17" ht="15.9" customHeight="1">
      <c r="A38" s="1966" t="s">
        <v>878</v>
      </c>
      <c r="B38" s="1979"/>
      <c r="C38" s="504"/>
      <c r="D38" s="987">
        <f t="shared" si="10"/>
        <v>0</v>
      </c>
      <c r="E38" s="1176">
        <f t="shared" si="11"/>
        <v>0.65999999999999992</v>
      </c>
      <c r="F38" s="1171">
        <v>0.6</v>
      </c>
      <c r="G38" s="2207"/>
      <c r="H38" s="2207"/>
      <c r="I38" s="2208"/>
      <c r="J38" s="444"/>
      <c r="K38" s="444"/>
      <c r="L38" s="444"/>
      <c r="M38" s="357"/>
      <c r="N38" s="446"/>
      <c r="O38" s="503"/>
      <c r="P38" s="519"/>
      <c r="Q38" s="520"/>
    </row>
    <row r="39" spans="1:17" ht="15.9" customHeight="1" thickBot="1">
      <c r="A39" s="1139" t="s">
        <v>879</v>
      </c>
      <c r="B39" s="1137"/>
      <c r="C39" s="1177"/>
      <c r="D39" s="1178">
        <f t="shared" si="10"/>
        <v>0</v>
      </c>
      <c r="E39" s="1179">
        <f t="shared" si="11"/>
        <v>2.75</v>
      </c>
      <c r="F39" s="1172">
        <v>2.5</v>
      </c>
      <c r="G39" s="1966"/>
      <c r="H39" s="1990"/>
      <c r="I39" s="1967"/>
      <c r="J39" s="359"/>
      <c r="K39" s="359"/>
      <c r="L39" s="359"/>
      <c r="M39" s="357"/>
      <c r="N39" s="446"/>
      <c r="O39" s="503"/>
      <c r="P39" s="519"/>
      <c r="Q39" s="520"/>
    </row>
    <row r="40" spans="1:17" ht="15.9" customHeight="1" thickBot="1">
      <c r="A40" s="2190" t="s">
        <v>10</v>
      </c>
      <c r="B40" s="2191"/>
      <c r="C40" s="562">
        <f>SUM(C37:C39)+SUM(C29:C36)+SUM(C25:C27)+SUM(C23)+SUM(C19:C21)</f>
        <v>0</v>
      </c>
      <c r="D40" s="562">
        <f>SUM(D37:D39)+SUM(D29:D36)+SUM(D25:D27)+SUM(D23)+SUM(D19:D21)</f>
        <v>0</v>
      </c>
      <c r="E40" s="989">
        <f>D40</f>
        <v>0</v>
      </c>
      <c r="G40" s="2175"/>
      <c r="H40" s="2175"/>
      <c r="I40" s="2176"/>
      <c r="J40" s="361"/>
      <c r="K40" s="361"/>
      <c r="L40" s="361"/>
      <c r="M40" s="785"/>
      <c r="N40" s="446"/>
      <c r="O40" s="518"/>
      <c r="P40" s="454"/>
      <c r="Q40" s="522"/>
    </row>
    <row r="41" spans="1:17" ht="15.9" customHeight="1">
      <c r="A41" s="2196" t="s">
        <v>880</v>
      </c>
      <c r="B41" s="2197"/>
      <c r="C41" s="2197"/>
      <c r="D41" s="2197"/>
      <c r="E41" s="2197"/>
      <c r="F41" s="2197"/>
      <c r="G41" s="2197"/>
      <c r="H41" s="2197"/>
      <c r="I41" s="2197"/>
      <c r="J41" s="2197"/>
      <c r="K41" s="2197"/>
      <c r="L41" s="2197"/>
      <c r="M41" s="2197"/>
      <c r="N41" s="563"/>
      <c r="O41" s="503"/>
      <c r="P41" s="519"/>
      <c r="Q41" s="520"/>
    </row>
    <row r="42" spans="1:17" ht="15.9" customHeight="1" thickBot="1">
      <c r="A42" s="2170" t="s">
        <v>881</v>
      </c>
      <c r="B42" s="2171"/>
      <c r="C42" s="2171"/>
      <c r="D42" s="2171"/>
      <c r="E42" s="2171"/>
      <c r="F42" s="2171"/>
      <c r="G42" s="2171"/>
      <c r="H42" s="2171"/>
      <c r="I42" s="2171"/>
      <c r="J42" s="2171"/>
      <c r="K42" s="2171"/>
      <c r="L42" s="2171"/>
      <c r="M42" s="2171"/>
      <c r="N42" s="789"/>
      <c r="O42" s="503"/>
      <c r="P42" s="519"/>
      <c r="Q42" s="520"/>
    </row>
    <row r="43" spans="1:17" ht="15.9" customHeight="1" thickBot="1">
      <c r="A43" s="2172" t="s">
        <v>882</v>
      </c>
      <c r="B43" s="2173"/>
      <c r="C43" s="2173"/>
      <c r="D43" s="2173"/>
      <c r="E43" s="2173"/>
      <c r="F43" s="2173"/>
      <c r="G43" s="2174"/>
      <c r="H43" s="2174"/>
      <c r="I43" s="2174"/>
      <c r="J43" s="2174"/>
      <c r="K43" s="2174"/>
      <c r="L43" s="2174"/>
      <c r="M43" s="2174"/>
      <c r="N43" s="446"/>
      <c r="O43" s="503"/>
      <c r="P43" s="519"/>
      <c r="Q43" s="520"/>
    </row>
    <row r="44" spans="1:17" ht="15.9" customHeight="1" thickBot="1">
      <c r="A44" s="2185" t="s">
        <v>883</v>
      </c>
      <c r="B44" s="2186"/>
      <c r="C44" s="2186"/>
      <c r="D44" s="2186"/>
      <c r="E44" s="2186"/>
      <c r="F44" s="2186"/>
      <c r="G44" s="2185" t="s">
        <v>884</v>
      </c>
      <c r="H44" s="2186"/>
      <c r="I44" s="2186"/>
      <c r="J44" s="2186"/>
      <c r="K44" s="2186"/>
      <c r="L44" s="2186"/>
      <c r="M44" s="2186"/>
      <c r="N44" s="446"/>
      <c r="O44" s="503"/>
      <c r="P44" s="519"/>
      <c r="Q44" s="520"/>
    </row>
    <row r="45" spans="1:17" ht="15.9" customHeight="1">
      <c r="A45" s="1969" t="s">
        <v>986</v>
      </c>
      <c r="B45" s="2187"/>
      <c r="C45" s="1185"/>
      <c r="D45" s="1174">
        <f t="shared" ref="D45:D62" si="12">C45*E45</f>
        <v>0</v>
      </c>
      <c r="E45" s="1175">
        <f t="shared" ref="E45:E62" si="13">(F45*10%)+F45</f>
        <v>268.78499999999997</v>
      </c>
      <c r="F45" s="1180">
        <v>244.35</v>
      </c>
      <c r="G45" s="2076" t="s">
        <v>886</v>
      </c>
      <c r="H45" s="2188"/>
      <c r="I45" s="2189"/>
      <c r="J45" s="402"/>
      <c r="K45" s="987">
        <f t="shared" ref="K45:K48" si="14">J45*L45</f>
        <v>0</v>
      </c>
      <c r="L45" s="1168">
        <f t="shared" ref="L45:L48" si="15">(M45*10%)+M45</f>
        <v>5.17</v>
      </c>
      <c r="M45" s="410">
        <v>4.7</v>
      </c>
      <c r="N45" s="517"/>
      <c r="O45" s="503"/>
      <c r="P45" s="519"/>
      <c r="Q45" s="520"/>
    </row>
    <row r="46" spans="1:17" ht="15.75" customHeight="1">
      <c r="A46" s="1975" t="s">
        <v>885</v>
      </c>
      <c r="B46" s="1976"/>
      <c r="C46" s="556"/>
      <c r="D46" s="987">
        <f t="shared" si="12"/>
        <v>0</v>
      </c>
      <c r="E46" s="1176">
        <f t="shared" si="13"/>
        <v>4.8400000000000007</v>
      </c>
      <c r="F46" s="1180">
        <v>4.4000000000000004</v>
      </c>
      <c r="G46" s="2104" t="s">
        <v>888</v>
      </c>
      <c r="H46" s="1731"/>
      <c r="I46" s="2105"/>
      <c r="J46" s="359"/>
      <c r="K46" s="987">
        <f t="shared" si="14"/>
        <v>0</v>
      </c>
      <c r="L46" s="1168">
        <f t="shared" si="15"/>
        <v>9.1300000000000008</v>
      </c>
      <c r="M46" s="410">
        <v>8.3000000000000007</v>
      </c>
      <c r="N46" s="517"/>
      <c r="O46" s="503"/>
      <c r="P46" s="519"/>
      <c r="Q46" s="520"/>
    </row>
    <row r="47" spans="1:17" ht="15.9" customHeight="1">
      <c r="A47" s="2104" t="s">
        <v>887</v>
      </c>
      <c r="B47" s="2105"/>
      <c r="C47" s="457"/>
      <c r="D47" s="987">
        <f t="shared" si="12"/>
        <v>0</v>
      </c>
      <c r="E47" s="1176">
        <f t="shared" si="13"/>
        <v>4.7299999999999995</v>
      </c>
      <c r="F47" s="1181">
        <v>4.3</v>
      </c>
      <c r="G47" s="2104" t="s">
        <v>890</v>
      </c>
      <c r="H47" s="1731"/>
      <c r="I47" s="2105"/>
      <c r="J47" s="359"/>
      <c r="K47" s="987">
        <f t="shared" si="14"/>
        <v>0</v>
      </c>
      <c r="L47" s="1168">
        <f t="shared" si="15"/>
        <v>5.3900000000000006</v>
      </c>
      <c r="M47" s="357">
        <v>4.9000000000000004</v>
      </c>
      <c r="N47" s="517"/>
      <c r="O47" s="503"/>
      <c r="P47" s="519"/>
      <c r="Q47" s="520"/>
    </row>
    <row r="48" spans="1:17" ht="15.9" customHeight="1">
      <c r="A48" s="1966" t="s">
        <v>889</v>
      </c>
      <c r="B48" s="1979"/>
      <c r="C48" s="534"/>
      <c r="D48" s="987">
        <f t="shared" si="12"/>
        <v>0</v>
      </c>
      <c r="E48" s="1176">
        <f t="shared" si="13"/>
        <v>4.7299999999999995</v>
      </c>
      <c r="F48" s="1181">
        <f>F47</f>
        <v>4.3</v>
      </c>
      <c r="G48" s="1995" t="s">
        <v>892</v>
      </c>
      <c r="H48" s="2126"/>
      <c r="I48" s="1996"/>
      <c r="J48" s="359"/>
      <c r="K48" s="987">
        <f t="shared" si="14"/>
        <v>0</v>
      </c>
      <c r="L48" s="1168">
        <f t="shared" si="15"/>
        <v>7.3150000000000004</v>
      </c>
      <c r="M48" s="416">
        <v>6.65</v>
      </c>
      <c r="N48" s="446"/>
      <c r="O48" s="518"/>
      <c r="P48" s="454"/>
      <c r="Q48" s="522"/>
    </row>
    <row r="49" spans="1:17" ht="15.9" customHeight="1" thickBot="1">
      <c r="A49" s="2104" t="s">
        <v>891</v>
      </c>
      <c r="B49" s="2105"/>
      <c r="C49" s="535"/>
      <c r="D49" s="987">
        <f t="shared" si="12"/>
        <v>0</v>
      </c>
      <c r="E49" s="1176">
        <f t="shared" si="13"/>
        <v>4.7299999999999995</v>
      </c>
      <c r="F49" s="1182">
        <v>4.3</v>
      </c>
      <c r="G49" s="2096"/>
      <c r="H49" s="2175"/>
      <c r="I49" s="2176"/>
      <c r="J49" s="359"/>
      <c r="K49" s="359"/>
      <c r="L49" s="359"/>
      <c r="M49" s="357"/>
      <c r="N49" s="40"/>
      <c r="O49" s="29"/>
      <c r="P49" s="29"/>
      <c r="Q49" s="506"/>
    </row>
    <row r="50" spans="1:17" ht="15.9" customHeight="1" thickBot="1">
      <c r="A50" s="2104" t="s">
        <v>893</v>
      </c>
      <c r="B50" s="2105"/>
      <c r="C50" s="457"/>
      <c r="D50" s="987">
        <f t="shared" si="12"/>
        <v>0</v>
      </c>
      <c r="E50" s="1176">
        <f t="shared" si="13"/>
        <v>5.7750000000000004</v>
      </c>
      <c r="F50" s="1182">
        <v>5.25</v>
      </c>
      <c r="G50" s="1997" t="s">
        <v>10</v>
      </c>
      <c r="H50" s="1977"/>
      <c r="I50" s="1978"/>
      <c r="J50" s="450">
        <f>SUM(J45:J49)</f>
        <v>0</v>
      </c>
      <c r="K50" s="450">
        <f>SUM(K45:K49)</f>
        <v>0</v>
      </c>
      <c r="L50" s="990">
        <f>K50</f>
        <v>0</v>
      </c>
      <c r="N50" s="494"/>
      <c r="O50" s="495"/>
      <c r="P50" s="495"/>
      <c r="Q50" s="496"/>
    </row>
    <row r="51" spans="1:17" ht="15.9" customHeight="1">
      <c r="A51" s="2104" t="s">
        <v>894</v>
      </c>
      <c r="B51" s="2105"/>
      <c r="C51" s="457"/>
      <c r="D51" s="987">
        <f t="shared" si="12"/>
        <v>0</v>
      </c>
      <c r="E51" s="1176">
        <f t="shared" si="13"/>
        <v>5.7750000000000004</v>
      </c>
      <c r="F51" s="1182">
        <v>5.25</v>
      </c>
      <c r="G51" s="2192"/>
      <c r="H51" s="2193"/>
      <c r="I51" s="2194"/>
      <c r="J51" s="536"/>
      <c r="K51" s="536"/>
      <c r="L51" s="536"/>
      <c r="M51" s="357"/>
      <c r="N51" s="446"/>
      <c r="O51" s="503"/>
      <c r="P51" s="519"/>
      <c r="Q51" s="520"/>
    </row>
    <row r="52" spans="1:17" ht="15.9" customHeight="1">
      <c r="A52" s="2104" t="s">
        <v>895</v>
      </c>
      <c r="B52" s="2105"/>
      <c r="C52" s="535"/>
      <c r="D52" s="987">
        <f t="shared" si="12"/>
        <v>0</v>
      </c>
      <c r="E52" s="1176">
        <f t="shared" si="13"/>
        <v>131.83499999999998</v>
      </c>
      <c r="F52" s="1182">
        <v>119.85</v>
      </c>
      <c r="G52" s="2099"/>
      <c r="H52" s="2100"/>
      <c r="I52" s="2103"/>
      <c r="J52" s="536"/>
      <c r="K52" s="536"/>
      <c r="L52" s="536"/>
      <c r="M52" s="357"/>
      <c r="N52" s="446"/>
      <c r="O52" s="503"/>
      <c r="P52" s="519"/>
      <c r="Q52" s="520"/>
    </row>
    <row r="53" spans="1:17" ht="15.9" customHeight="1">
      <c r="A53" s="2104" t="s">
        <v>896</v>
      </c>
      <c r="B53" s="2105"/>
      <c r="C53" s="457"/>
      <c r="D53" s="987">
        <f t="shared" si="12"/>
        <v>0</v>
      </c>
      <c r="E53" s="1176">
        <f t="shared" si="13"/>
        <v>5.2249999999999996</v>
      </c>
      <c r="F53" s="1182">
        <v>4.75</v>
      </c>
      <c r="G53" s="2167"/>
      <c r="H53" s="2168"/>
      <c r="I53" s="2169"/>
      <c r="J53" s="537"/>
      <c r="K53" s="537"/>
      <c r="L53" s="537"/>
      <c r="M53" s="538"/>
      <c r="N53" s="446"/>
      <c r="O53" s="503"/>
      <c r="P53" s="519"/>
      <c r="Q53" s="520"/>
    </row>
    <row r="54" spans="1:17" ht="15.9" customHeight="1">
      <c r="A54" s="1966" t="s">
        <v>897</v>
      </c>
      <c r="B54" s="1979"/>
      <c r="C54" s="533"/>
      <c r="D54" s="987">
        <f t="shared" si="12"/>
        <v>0</v>
      </c>
      <c r="E54" s="1176">
        <f t="shared" si="13"/>
        <v>5.2249999999999996</v>
      </c>
      <c r="F54" s="1182">
        <v>4.75</v>
      </c>
      <c r="G54" s="2161"/>
      <c r="H54" s="2162"/>
      <c r="I54" s="2163"/>
      <c r="J54" s="359"/>
      <c r="K54" s="359"/>
      <c r="L54" s="359"/>
      <c r="M54" s="357"/>
      <c r="N54" s="446"/>
      <c r="O54" s="503"/>
      <c r="P54" s="519"/>
      <c r="Q54" s="520"/>
    </row>
    <row r="55" spans="1:17" ht="15.9" customHeight="1">
      <c r="A55" s="2104" t="s">
        <v>898</v>
      </c>
      <c r="B55" s="2105"/>
      <c r="C55" s="457"/>
      <c r="D55" s="987">
        <f t="shared" si="12"/>
        <v>0</v>
      </c>
      <c r="E55" s="1176">
        <f t="shared" si="13"/>
        <v>78.650000000000006</v>
      </c>
      <c r="F55" s="1181">
        <v>71.5</v>
      </c>
      <c r="G55" s="2161"/>
      <c r="H55" s="2162"/>
      <c r="I55" s="2163"/>
      <c r="J55" s="359"/>
      <c r="K55" s="402"/>
      <c r="L55" s="402"/>
      <c r="M55" s="410"/>
      <c r="N55" s="786"/>
      <c r="O55" s="539"/>
      <c r="P55" s="519"/>
      <c r="Q55" s="520"/>
    </row>
    <row r="56" spans="1:17" ht="15.9" customHeight="1">
      <c r="A56" s="2104" t="s">
        <v>899</v>
      </c>
      <c r="B56" s="2105"/>
      <c r="C56" s="535"/>
      <c r="D56" s="987">
        <f t="shared" si="12"/>
        <v>0</v>
      </c>
      <c r="E56" s="1176">
        <f t="shared" si="13"/>
        <v>4.95</v>
      </c>
      <c r="F56" s="1181">
        <v>4.5</v>
      </c>
      <c r="G56" s="2161"/>
      <c r="H56" s="2162"/>
      <c r="I56" s="2163"/>
      <c r="J56" s="359"/>
      <c r="K56" s="359"/>
      <c r="L56" s="359"/>
      <c r="M56" s="357"/>
      <c r="N56" s="786"/>
      <c r="O56" s="540"/>
      <c r="P56" s="454"/>
      <c r="Q56" s="522"/>
    </row>
    <row r="57" spans="1:17" ht="15.9" customHeight="1">
      <c r="A57" s="1966" t="s">
        <v>900</v>
      </c>
      <c r="B57" s="1979"/>
      <c r="C57" s="533"/>
      <c r="D57" s="987">
        <f t="shared" si="12"/>
        <v>0</v>
      </c>
      <c r="E57" s="1176">
        <f t="shared" si="13"/>
        <v>4.95</v>
      </c>
      <c r="F57" s="1181">
        <v>4.5</v>
      </c>
      <c r="G57" s="1995"/>
      <c r="H57" s="2126"/>
      <c r="I57" s="1996"/>
      <c r="J57" s="359"/>
      <c r="K57" s="361"/>
      <c r="L57" s="361"/>
      <c r="M57" s="416"/>
      <c r="N57" s="541"/>
      <c r="O57" s="503"/>
      <c r="P57" s="519"/>
      <c r="Q57" s="520"/>
    </row>
    <row r="58" spans="1:17" ht="15.9" customHeight="1">
      <c r="A58" s="2104" t="s">
        <v>901</v>
      </c>
      <c r="B58" s="2105"/>
      <c r="C58" s="359"/>
      <c r="D58" s="987">
        <f t="shared" si="12"/>
        <v>0</v>
      </c>
      <c r="E58" s="1176">
        <f t="shared" si="13"/>
        <v>4.8400000000000007</v>
      </c>
      <c r="F58" s="1181">
        <v>4.4000000000000004</v>
      </c>
      <c r="G58" s="2164"/>
      <c r="H58" s="2165"/>
      <c r="I58" s="2166"/>
      <c r="J58" s="542"/>
      <c r="K58" s="542"/>
      <c r="L58" s="542"/>
      <c r="M58" s="357"/>
      <c r="N58" s="541"/>
      <c r="O58" s="503"/>
      <c r="P58" s="519"/>
      <c r="Q58" s="520"/>
    </row>
    <row r="59" spans="1:17" ht="15.9" customHeight="1">
      <c r="A59" s="2104" t="s">
        <v>902</v>
      </c>
      <c r="B59" s="2105"/>
      <c r="C59" s="359"/>
      <c r="D59" s="987">
        <f t="shared" si="12"/>
        <v>0</v>
      </c>
      <c r="E59" s="1176">
        <f t="shared" si="13"/>
        <v>4.8400000000000007</v>
      </c>
      <c r="F59" s="1181">
        <v>4.4000000000000004</v>
      </c>
      <c r="G59" s="2099"/>
      <c r="H59" s="2100"/>
      <c r="I59" s="2103"/>
      <c r="J59" s="536"/>
      <c r="K59" s="536"/>
      <c r="L59" s="536"/>
      <c r="M59" s="357"/>
      <c r="N59" s="786"/>
      <c r="O59" s="503"/>
      <c r="P59" s="519"/>
      <c r="Q59" s="520"/>
    </row>
    <row r="60" spans="1:17" ht="15.9" customHeight="1">
      <c r="A60" s="2104" t="s">
        <v>903</v>
      </c>
      <c r="B60" s="2105"/>
      <c r="C60" s="359"/>
      <c r="D60" s="987">
        <f t="shared" si="12"/>
        <v>0</v>
      </c>
      <c r="E60" s="1176">
        <f t="shared" si="13"/>
        <v>148.83000000000001</v>
      </c>
      <c r="F60" s="1181">
        <v>135.30000000000001</v>
      </c>
      <c r="G60" s="2159"/>
      <c r="H60" s="2159"/>
      <c r="I60" s="2160"/>
      <c r="J60" s="536"/>
      <c r="K60" s="536"/>
      <c r="L60" s="536"/>
      <c r="M60" s="387"/>
      <c r="N60" s="786"/>
      <c r="O60" s="503"/>
      <c r="P60" s="519"/>
      <c r="Q60" s="520"/>
    </row>
    <row r="61" spans="1:17" ht="15.9" customHeight="1">
      <c r="A61" s="1966" t="s">
        <v>904</v>
      </c>
      <c r="B61" s="1979"/>
      <c r="C61" s="536"/>
      <c r="D61" s="987">
        <f t="shared" si="12"/>
        <v>0</v>
      </c>
      <c r="E61" s="1176">
        <f t="shared" si="13"/>
        <v>7.26</v>
      </c>
      <c r="F61" s="1183">
        <v>6.6</v>
      </c>
      <c r="G61" s="2159"/>
      <c r="H61" s="2159"/>
      <c r="I61" s="2160"/>
      <c r="J61" s="543"/>
      <c r="K61" s="543"/>
      <c r="L61" s="543"/>
      <c r="M61" s="387"/>
      <c r="N61" s="786"/>
      <c r="O61" s="503"/>
      <c r="P61" s="519"/>
      <c r="Q61" s="520"/>
    </row>
    <row r="62" spans="1:17" ht="15.9" customHeight="1">
      <c r="A62" s="1966" t="s">
        <v>905</v>
      </c>
      <c r="B62" s="1979"/>
      <c r="C62" s="536"/>
      <c r="D62" s="987">
        <f t="shared" si="12"/>
        <v>0</v>
      </c>
      <c r="E62" s="1176">
        <f t="shared" si="13"/>
        <v>7.26</v>
      </c>
      <c r="F62" s="1183">
        <v>6.6</v>
      </c>
      <c r="G62" s="2159"/>
      <c r="H62" s="2159"/>
      <c r="I62" s="2160"/>
      <c r="J62" s="497"/>
      <c r="K62" s="497"/>
      <c r="L62" s="497"/>
      <c r="M62" s="357"/>
      <c r="N62" s="544"/>
      <c r="O62" s="503"/>
      <c r="P62" s="519"/>
      <c r="Q62" s="520"/>
    </row>
    <row r="63" spans="1:17" ht="15.9" customHeight="1" thickBot="1">
      <c r="A63" s="1999"/>
      <c r="B63" s="1974"/>
      <c r="C63" s="1186"/>
      <c r="D63" s="1186"/>
      <c r="E63" s="1187"/>
      <c r="F63" s="1184"/>
      <c r="G63" s="2180"/>
      <c r="H63" s="2152"/>
      <c r="I63" s="2153"/>
      <c r="J63" s="503"/>
      <c r="K63" s="503"/>
      <c r="L63" s="503"/>
      <c r="M63" s="519"/>
      <c r="N63" s="544"/>
      <c r="O63" s="503"/>
      <c r="P63" s="519"/>
      <c r="Q63" s="520"/>
    </row>
    <row r="64" spans="1:17" ht="15.9" customHeight="1" thickBot="1">
      <c r="A64" s="1997" t="s">
        <v>10</v>
      </c>
      <c r="B64" s="1978"/>
      <c r="C64" s="450">
        <f>SUM(C45:C63)</f>
        <v>0</v>
      </c>
      <c r="D64" s="450">
        <f>SUM(D45:D63)</f>
        <v>0</v>
      </c>
      <c r="E64" s="990">
        <f>D64</f>
        <v>0</v>
      </c>
      <c r="G64" s="2151"/>
      <c r="H64" s="2152"/>
      <c r="I64" s="2153"/>
      <c r="J64" s="503"/>
      <c r="K64" s="503"/>
      <c r="L64" s="503"/>
      <c r="M64" s="500"/>
      <c r="N64" s="544"/>
      <c r="O64" s="503"/>
      <c r="P64" s="500"/>
      <c r="Q64" s="501"/>
    </row>
    <row r="65" spans="1:17" ht="15.9" customHeight="1">
      <c r="A65" s="2005"/>
      <c r="B65" s="2007"/>
      <c r="C65" s="536"/>
      <c r="D65" s="536"/>
      <c r="E65" s="536"/>
      <c r="F65" s="454"/>
      <c r="G65" s="2151"/>
      <c r="H65" s="2152"/>
      <c r="I65" s="2153"/>
      <c r="J65" s="503"/>
      <c r="K65" s="503"/>
      <c r="L65" s="503"/>
      <c r="M65" s="500"/>
      <c r="N65" s="544"/>
      <c r="O65" s="503"/>
      <c r="P65" s="500"/>
      <c r="Q65" s="501"/>
    </row>
    <row r="66" spans="1:17" ht="15.9" customHeight="1" thickBot="1">
      <c r="A66" s="2125"/>
      <c r="B66" s="1986"/>
      <c r="C66" s="545"/>
      <c r="D66" s="545"/>
      <c r="E66" s="545"/>
      <c r="F66" s="454"/>
      <c r="G66" s="2154"/>
      <c r="H66" s="2155"/>
      <c r="I66" s="2156"/>
      <c r="J66" s="546"/>
      <c r="K66" s="546"/>
      <c r="L66" s="546"/>
      <c r="M66" s="547"/>
      <c r="N66" s="36"/>
      <c r="O66" s="546"/>
      <c r="P66" s="547"/>
      <c r="Q66" s="548"/>
    </row>
    <row r="67" spans="1:17" ht="6" customHeight="1" thickBot="1">
      <c r="A67" s="1513"/>
      <c r="B67" s="1874"/>
      <c r="C67" s="1874"/>
      <c r="D67" s="1874"/>
      <c r="E67" s="1874"/>
      <c r="F67" s="1874"/>
      <c r="G67" s="1874"/>
      <c r="H67" s="1874"/>
      <c r="I67" s="1874"/>
      <c r="J67" s="1874"/>
      <c r="K67" s="1874"/>
      <c r="L67" s="1874"/>
      <c r="M67" s="1874"/>
      <c r="N67" s="1874"/>
      <c r="O67" s="1874"/>
      <c r="P67" s="1874"/>
      <c r="Q67" s="1875"/>
    </row>
    <row r="68" spans="1:17" ht="17.100000000000001" customHeight="1" thickBot="1">
      <c r="A68" s="21" t="s">
        <v>11</v>
      </c>
      <c r="B68" s="888"/>
      <c r="C68" s="889">
        <f>C40+C15+C64</f>
        <v>0</v>
      </c>
      <c r="D68" s="889">
        <f>D40+D15+D64</f>
        <v>0</v>
      </c>
      <c r="E68" s="991">
        <f>D68</f>
        <v>0</v>
      </c>
      <c r="G68" s="2181" t="s">
        <v>11</v>
      </c>
      <c r="H68" s="2182"/>
      <c r="I68" s="558"/>
      <c r="J68" s="557">
        <f>J50+J30+J21</f>
        <v>0</v>
      </c>
      <c r="K68" s="557">
        <f>K50+K30+K21</f>
        <v>0</v>
      </c>
      <c r="L68" s="993">
        <f>K68</f>
        <v>0</v>
      </c>
      <c r="N68" s="432" t="s">
        <v>11</v>
      </c>
      <c r="O68" s="559"/>
      <c r="P68" s="2183" t="s">
        <v>906</v>
      </c>
      <c r="Q68" s="2184"/>
    </row>
    <row r="69" spans="1:17" ht="18.899999999999999" customHeight="1" thickBot="1">
      <c r="A69" s="1465" t="s">
        <v>960</v>
      </c>
      <c r="B69" s="2224" t="s">
        <v>13</v>
      </c>
      <c r="C69" s="2225"/>
      <c r="D69" s="2225"/>
      <c r="E69" s="2225"/>
      <c r="F69" s="2225"/>
      <c r="G69" s="2225"/>
      <c r="H69" s="2225"/>
      <c r="I69" s="2225"/>
      <c r="J69" s="2225"/>
      <c r="K69" s="2225"/>
      <c r="L69" s="2225"/>
      <c r="M69" s="2225"/>
      <c r="N69" s="634" t="s">
        <v>14</v>
      </c>
      <c r="O69" s="2177">
        <f>C68+J68</f>
        <v>0</v>
      </c>
      <c r="P69" s="2178"/>
      <c r="Q69" s="2179"/>
    </row>
    <row r="70" spans="1:17" ht="18.899999999999999" customHeight="1" thickBot="1">
      <c r="A70" s="1466"/>
      <c r="B70" s="1470" t="s">
        <v>15</v>
      </c>
      <c r="C70" s="1660"/>
      <c r="D70" s="1660"/>
      <c r="E70" s="1660"/>
      <c r="F70" s="1660"/>
      <c r="G70" s="1473" t="s">
        <v>1167</v>
      </c>
      <c r="H70" s="1474"/>
      <c r="I70" s="1474"/>
      <c r="J70" s="1475"/>
      <c r="K70" s="803"/>
      <c r="L70" s="1134"/>
      <c r="M70" s="725"/>
      <c r="N70" s="616" t="s">
        <v>16</v>
      </c>
      <c r="O70" s="1980">
        <f>E68+L68</f>
        <v>0</v>
      </c>
      <c r="P70" s="1981"/>
      <c r="Q70" s="1982"/>
    </row>
  </sheetData>
  <sheetProtection algorithmName="SHA-512" hashValue="vZuv5iaIXC0Z7ZOK/oJFs7K1xHeAUK8wLemKeNY+VftJa3m1TCVbTloVYOrQLZSKOoWL65F8sjIFlrfBiBBxsA==" saltValue="dF5MnxEEDwM5WoKJMIh+cQ==" spinCount="100000" sheet="1" objects="1" scenarios="1" selectLockedCells="1"/>
  <mergeCells count="137">
    <mergeCell ref="B69:M69"/>
    <mergeCell ref="B70:F70"/>
    <mergeCell ref="A5:F5"/>
    <mergeCell ref="G5:M5"/>
    <mergeCell ref="A6:F6"/>
    <mergeCell ref="G6:M6"/>
    <mergeCell ref="A7:F7"/>
    <mergeCell ref="G7:I7"/>
    <mergeCell ref="B1:H1"/>
    <mergeCell ref="J1:M1"/>
    <mergeCell ref="A16:F16"/>
    <mergeCell ref="G16:I16"/>
    <mergeCell ref="G21:I21"/>
    <mergeCell ref="A22:F22"/>
    <mergeCell ref="A24:F24"/>
    <mergeCell ref="G26:I26"/>
    <mergeCell ref="A21:B21"/>
    <mergeCell ref="A23:B23"/>
    <mergeCell ref="A25:B25"/>
    <mergeCell ref="A26:B26"/>
    <mergeCell ref="A17:F17"/>
    <mergeCell ref="G17:I17"/>
    <mergeCell ref="A18:F18"/>
    <mergeCell ref="G18:I18"/>
    <mergeCell ref="N1:Q2"/>
    <mergeCell ref="B2:H2"/>
    <mergeCell ref="J2:M2"/>
    <mergeCell ref="A4:B4"/>
    <mergeCell ref="G4:I4"/>
    <mergeCell ref="A3:Q3"/>
    <mergeCell ref="A14:B14"/>
    <mergeCell ref="G14:I14"/>
    <mergeCell ref="A15:B15"/>
    <mergeCell ref="G15:I15"/>
    <mergeCell ref="G8:I8"/>
    <mergeCell ref="G9:I9"/>
    <mergeCell ref="G10:I10"/>
    <mergeCell ref="G11:I11"/>
    <mergeCell ref="G12:I12"/>
    <mergeCell ref="G13:I13"/>
    <mergeCell ref="A8:B8"/>
    <mergeCell ref="A9:B9"/>
    <mergeCell ref="A10:B10"/>
    <mergeCell ref="A11:B11"/>
    <mergeCell ref="A12:B12"/>
    <mergeCell ref="A13:B13"/>
    <mergeCell ref="G19:I19"/>
    <mergeCell ref="G20:I20"/>
    <mergeCell ref="A19:B19"/>
    <mergeCell ref="A20:B20"/>
    <mergeCell ref="G24:I24"/>
    <mergeCell ref="G25:I25"/>
    <mergeCell ref="G22:M22"/>
    <mergeCell ref="G23:M23"/>
    <mergeCell ref="G39:I39"/>
    <mergeCell ref="G29:I29"/>
    <mergeCell ref="G34:I34"/>
    <mergeCell ref="G35:I35"/>
    <mergeCell ref="G36:I36"/>
    <mergeCell ref="G38:I38"/>
    <mergeCell ref="A32:B32"/>
    <mergeCell ref="A33:B33"/>
    <mergeCell ref="A34:B34"/>
    <mergeCell ref="A35:B35"/>
    <mergeCell ref="A36:B36"/>
    <mergeCell ref="A38:B38"/>
    <mergeCell ref="A37:B37"/>
    <mergeCell ref="G37:I37"/>
    <mergeCell ref="G27:I27"/>
    <mergeCell ref="A28:F28"/>
    <mergeCell ref="G31:I31"/>
    <mergeCell ref="G32:I32"/>
    <mergeCell ref="G33:I33"/>
    <mergeCell ref="A27:B27"/>
    <mergeCell ref="A29:B29"/>
    <mergeCell ref="A30:B30"/>
    <mergeCell ref="A31:B31"/>
    <mergeCell ref="G28:I28"/>
    <mergeCell ref="A41:M41"/>
    <mergeCell ref="A44:F44"/>
    <mergeCell ref="G44:M44"/>
    <mergeCell ref="A45:B45"/>
    <mergeCell ref="G45:I45"/>
    <mergeCell ref="A40:B40"/>
    <mergeCell ref="G40:I40"/>
    <mergeCell ref="G55:I55"/>
    <mergeCell ref="A50:B50"/>
    <mergeCell ref="G50:I50"/>
    <mergeCell ref="A51:B51"/>
    <mergeCell ref="G51:I51"/>
    <mergeCell ref="A52:B52"/>
    <mergeCell ref="G52:I52"/>
    <mergeCell ref="A54:B54"/>
    <mergeCell ref="A55:B55"/>
    <mergeCell ref="G46:I46"/>
    <mergeCell ref="G47:I47"/>
    <mergeCell ref="A46:B46"/>
    <mergeCell ref="A47:B47"/>
    <mergeCell ref="A48:B48"/>
    <mergeCell ref="G48:I48"/>
    <mergeCell ref="A49:B49"/>
    <mergeCell ref="G49:I49"/>
    <mergeCell ref="A69:A70"/>
    <mergeCell ref="O69:Q69"/>
    <mergeCell ref="G70:J70"/>
    <mergeCell ref="O70:Q70"/>
    <mergeCell ref="G63:I63"/>
    <mergeCell ref="A63:B63"/>
    <mergeCell ref="A64:B64"/>
    <mergeCell ref="G68:H68"/>
    <mergeCell ref="P68:Q68"/>
    <mergeCell ref="A62:B62"/>
    <mergeCell ref="G62:I62"/>
    <mergeCell ref="G64:I64"/>
    <mergeCell ref="G65:I65"/>
    <mergeCell ref="G66:I66"/>
    <mergeCell ref="A67:Q67"/>
    <mergeCell ref="A65:B65"/>
    <mergeCell ref="A66:B66"/>
    <mergeCell ref="G30:I30"/>
    <mergeCell ref="A59:B59"/>
    <mergeCell ref="G59:I59"/>
    <mergeCell ref="A60:B60"/>
    <mergeCell ref="G60:I60"/>
    <mergeCell ref="A61:B61"/>
    <mergeCell ref="G61:I61"/>
    <mergeCell ref="A56:B56"/>
    <mergeCell ref="G56:I56"/>
    <mergeCell ref="A57:B57"/>
    <mergeCell ref="G57:I57"/>
    <mergeCell ref="A58:B58"/>
    <mergeCell ref="G58:I58"/>
    <mergeCell ref="A53:B53"/>
    <mergeCell ref="G53:I53"/>
    <mergeCell ref="G54:I54"/>
    <mergeCell ref="A42:M42"/>
    <mergeCell ref="A43:M43"/>
  </mergeCells>
  <pageMargins left="0" right="0" top="0" bottom="0" header="0" footer="0"/>
  <pageSetup paperSize="313" scale="7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5" zoomScaleNormal="85" workbookViewId="0"/>
  </sheetViews>
  <sheetFormatPr defaultRowHeight="14.4"/>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workbookViewId="0"/>
  </sheetViews>
  <sheetFormatPr defaultColWidth="9.109375" defaultRowHeight="14.4"/>
  <cols>
    <col min="1" max="1" width="4.44140625" style="6" customWidth="1"/>
    <col min="2" max="2" width="34.44140625" style="6" customWidth="1"/>
    <col min="3" max="3" width="48.109375" style="6" bestFit="1" customWidth="1"/>
    <col min="4" max="4" width="9.33203125" style="6" bestFit="1" customWidth="1"/>
    <col min="5" max="5" width="9.6640625" style="6" customWidth="1"/>
    <col min="6" max="6" width="10.109375" style="6" customWidth="1"/>
    <col min="7" max="7" width="9.88671875" style="6" customWidth="1"/>
    <col min="8" max="8" width="9.44140625" style="6" customWidth="1"/>
    <col min="9" max="9" width="9.88671875" style="6" customWidth="1"/>
    <col min="10" max="10" width="11" style="6" customWidth="1"/>
    <col min="11" max="11" width="11.33203125" style="6" customWidth="1"/>
    <col min="12" max="16384" width="9.109375" style="6"/>
  </cols>
  <sheetData>
    <row r="1" spans="1:11" ht="17.399999999999999">
      <c r="A1" s="1067"/>
      <c r="B1" s="1067"/>
      <c r="C1" s="1067"/>
      <c r="D1" s="1068" t="s">
        <v>1079</v>
      </c>
      <c r="E1" s="1068"/>
      <c r="F1" s="1068"/>
      <c r="G1" s="1068"/>
      <c r="H1" s="1067"/>
      <c r="I1" s="1067"/>
      <c r="J1" s="1067"/>
      <c r="K1" s="1067"/>
    </row>
    <row r="2" spans="1:11" ht="15.6">
      <c r="A2" s="1444" t="s">
        <v>1178</v>
      </c>
      <c r="B2" s="1444"/>
      <c r="C2" s="1444"/>
      <c r="D2" s="1444"/>
      <c r="E2" s="1444"/>
      <c r="F2" s="1444"/>
      <c r="G2" s="1444"/>
      <c r="H2" s="1444"/>
      <c r="I2" s="1444"/>
      <c r="J2" s="1444"/>
      <c r="K2" s="1444"/>
    </row>
    <row r="3" spans="1:11" ht="18" customHeight="1">
      <c r="A3" s="1069"/>
      <c r="B3" s="1445" t="s">
        <v>1080</v>
      </c>
      <c r="C3" s="1445"/>
      <c r="D3" s="1446" t="s">
        <v>1168</v>
      </c>
      <c r="E3" s="1446" t="s">
        <v>1169</v>
      </c>
      <c r="F3" s="1446" t="s">
        <v>1170</v>
      </c>
      <c r="G3" s="1446" t="s">
        <v>1171</v>
      </c>
      <c r="H3" s="1446" t="s">
        <v>1172</v>
      </c>
      <c r="I3" s="1446" t="s">
        <v>1173</v>
      </c>
      <c r="J3" s="1448" t="s">
        <v>1174</v>
      </c>
      <c r="K3" s="1446" t="s">
        <v>1175</v>
      </c>
    </row>
    <row r="4" spans="1:11" ht="15.6">
      <c r="A4" s="1069"/>
      <c r="B4" s="1070" t="s">
        <v>1081</v>
      </c>
      <c r="C4" s="1071" t="s">
        <v>1082</v>
      </c>
      <c r="D4" s="1447"/>
      <c r="E4" s="1447"/>
      <c r="F4" s="1447"/>
      <c r="G4" s="1447"/>
      <c r="H4" s="1447"/>
      <c r="I4" s="1447"/>
      <c r="J4" s="1447"/>
      <c r="K4" s="1447"/>
    </row>
    <row r="5" spans="1:11">
      <c r="A5" s="1072"/>
      <c r="B5" s="1072"/>
      <c r="C5" s="1072"/>
      <c r="D5" s="1072"/>
      <c r="E5" s="1072"/>
      <c r="F5" s="1073"/>
      <c r="G5" s="1073"/>
      <c r="H5" s="1073"/>
      <c r="I5" s="1073"/>
      <c r="J5" s="1073"/>
      <c r="K5" s="1073"/>
    </row>
    <row r="6" spans="1:11">
      <c r="A6" s="1440" t="s">
        <v>1079</v>
      </c>
      <c r="B6" s="1074" t="s">
        <v>1083</v>
      </c>
      <c r="C6" s="305" t="s">
        <v>1084</v>
      </c>
      <c r="D6" s="1204">
        <v>3.5</v>
      </c>
      <c r="E6" s="1204">
        <v>7.6</v>
      </c>
      <c r="F6" s="1204">
        <v>11.029</v>
      </c>
      <c r="G6" s="1204">
        <v>12.295000000000002</v>
      </c>
      <c r="H6" s="1204">
        <v>15.46</v>
      </c>
      <c r="I6" s="1204">
        <v>18.625</v>
      </c>
      <c r="J6" s="1204">
        <v>21.79</v>
      </c>
      <c r="K6" s="1441" t="s">
        <v>1085</v>
      </c>
    </row>
    <row r="7" spans="1:11">
      <c r="A7" s="1440"/>
      <c r="B7" s="1074" t="s">
        <v>1086</v>
      </c>
      <c r="C7" s="305" t="s">
        <v>1087</v>
      </c>
      <c r="D7" s="1204">
        <v>3.5</v>
      </c>
      <c r="E7" s="1204">
        <v>7.6</v>
      </c>
      <c r="F7" s="1204">
        <v>13.079000000000001</v>
      </c>
      <c r="G7" s="1204">
        <v>15.465</v>
      </c>
      <c r="H7" s="1204">
        <v>21.43</v>
      </c>
      <c r="I7" s="1204">
        <v>27.395</v>
      </c>
      <c r="J7" s="1204">
        <v>33.36</v>
      </c>
      <c r="K7" s="1442"/>
    </row>
    <row r="8" spans="1:11">
      <c r="A8" s="1440"/>
      <c r="B8" s="1074" t="s">
        <v>1088</v>
      </c>
      <c r="C8" s="305" t="s">
        <v>1089</v>
      </c>
      <c r="D8" s="1204">
        <v>3.5</v>
      </c>
      <c r="E8" s="1204">
        <v>7.6</v>
      </c>
      <c r="F8" s="1204">
        <v>13.929000000000002</v>
      </c>
      <c r="G8" s="1204">
        <v>16.715</v>
      </c>
      <c r="H8" s="1204">
        <v>23.68</v>
      </c>
      <c r="I8" s="1204">
        <v>30.645</v>
      </c>
      <c r="J8" s="1204">
        <v>37.61</v>
      </c>
      <c r="K8" s="1442"/>
    </row>
    <row r="9" spans="1:11">
      <c r="A9" s="1440"/>
      <c r="B9" s="1074" t="s">
        <v>1090</v>
      </c>
      <c r="C9" s="305" t="s">
        <v>1091</v>
      </c>
      <c r="D9" s="1204">
        <v>3.5</v>
      </c>
      <c r="E9" s="1204">
        <v>7.6</v>
      </c>
      <c r="F9" s="1204">
        <v>14.408999999999999</v>
      </c>
      <c r="G9" s="1204">
        <v>17.515000000000001</v>
      </c>
      <c r="H9" s="1204">
        <v>25.28</v>
      </c>
      <c r="I9" s="1204">
        <v>33.045000000000002</v>
      </c>
      <c r="J9" s="1204">
        <v>40.81</v>
      </c>
      <c r="K9" s="1442"/>
    </row>
    <row r="10" spans="1:11">
      <c r="A10" s="1440"/>
      <c r="B10" s="1074" t="s">
        <v>1092</v>
      </c>
      <c r="C10" s="305" t="s">
        <v>1093</v>
      </c>
      <c r="D10" s="1204">
        <v>3.5</v>
      </c>
      <c r="E10" s="1204">
        <v>7.6</v>
      </c>
      <c r="F10" s="1204">
        <v>15.789000000000001</v>
      </c>
      <c r="G10" s="1204">
        <v>19.814999999999998</v>
      </c>
      <c r="H10" s="1204">
        <v>29.879999999999995</v>
      </c>
      <c r="I10" s="1204">
        <v>39.945</v>
      </c>
      <c r="J10" s="1204">
        <v>50.009999999999991</v>
      </c>
      <c r="K10" s="1442"/>
    </row>
    <row r="11" spans="1:11">
      <c r="A11" s="1440"/>
      <c r="B11" s="1074" t="s">
        <v>1094</v>
      </c>
      <c r="C11" s="305" t="s">
        <v>1095</v>
      </c>
      <c r="D11" s="1204">
        <v>3.5</v>
      </c>
      <c r="E11" s="1204">
        <v>7.6</v>
      </c>
      <c r="F11" s="1204">
        <v>14.059000000000001</v>
      </c>
      <c r="G11" s="1204">
        <v>16.585000000000001</v>
      </c>
      <c r="H11" s="1204">
        <v>22.9</v>
      </c>
      <c r="I11" s="1204">
        <v>29.215</v>
      </c>
      <c r="J11" s="1204">
        <v>35.53</v>
      </c>
      <c r="K11" s="1442"/>
    </row>
    <row r="12" spans="1:11">
      <c r="A12" s="1440"/>
      <c r="B12" s="1074" t="s">
        <v>1096</v>
      </c>
      <c r="C12" s="305" t="s">
        <v>1097</v>
      </c>
      <c r="D12" s="1204">
        <v>3.5</v>
      </c>
      <c r="E12" s="1204">
        <v>7.6</v>
      </c>
      <c r="F12" s="1204">
        <v>17.759</v>
      </c>
      <c r="G12" s="1204">
        <v>21.265000000000001</v>
      </c>
      <c r="H12" s="1204">
        <v>30.03</v>
      </c>
      <c r="I12" s="1204">
        <v>38.795000000000002</v>
      </c>
      <c r="J12" s="1204">
        <v>47.56</v>
      </c>
      <c r="K12" s="1442"/>
    </row>
    <row r="13" spans="1:11">
      <c r="A13" s="1440"/>
      <c r="B13" s="1074" t="s">
        <v>1098</v>
      </c>
      <c r="C13" s="1075" t="s">
        <v>1099</v>
      </c>
      <c r="D13" s="1204">
        <v>3.5</v>
      </c>
      <c r="E13" s="1204">
        <v>7.6</v>
      </c>
      <c r="F13" s="1204">
        <v>14.689</v>
      </c>
      <c r="G13" s="1204">
        <v>17.634999999999998</v>
      </c>
      <c r="H13" s="1204">
        <v>25</v>
      </c>
      <c r="I13" s="1204">
        <v>32.364999999999995</v>
      </c>
      <c r="J13" s="1204">
        <v>39.730000000000004</v>
      </c>
      <c r="K13" s="1442"/>
    </row>
    <row r="14" spans="1:11">
      <c r="A14" s="1440"/>
      <c r="B14" s="1074" t="s">
        <v>1100</v>
      </c>
      <c r="C14" s="305" t="s">
        <v>1101</v>
      </c>
      <c r="D14" s="1204">
        <v>3.5</v>
      </c>
      <c r="E14" s="1204">
        <v>7.6</v>
      </c>
      <c r="F14" s="1204">
        <v>19.739000000000001</v>
      </c>
      <c r="G14" s="1204">
        <v>24.564999999999998</v>
      </c>
      <c r="H14" s="1204">
        <v>36.630000000000003</v>
      </c>
      <c r="I14" s="1204">
        <v>48.695000000000007</v>
      </c>
      <c r="J14" s="1204">
        <v>60.760000000000005</v>
      </c>
      <c r="K14" s="1442"/>
    </row>
    <row r="15" spans="1:11">
      <c r="A15" s="1440"/>
      <c r="B15" s="1074" t="s">
        <v>1102</v>
      </c>
      <c r="C15" s="305" t="s">
        <v>1103</v>
      </c>
      <c r="D15" s="1204">
        <v>3.5</v>
      </c>
      <c r="E15" s="1204">
        <v>7.6</v>
      </c>
      <c r="F15" s="1204">
        <v>16.009</v>
      </c>
      <c r="G15" s="1204">
        <v>19.835000000000001</v>
      </c>
      <c r="H15" s="1204">
        <v>29.4</v>
      </c>
      <c r="I15" s="1204">
        <v>38.965000000000003</v>
      </c>
      <c r="J15" s="1204">
        <v>48.53</v>
      </c>
      <c r="K15" s="1442"/>
    </row>
    <row r="16" spans="1:11">
      <c r="A16" s="1440"/>
      <c r="B16" s="1074" t="s">
        <v>1104</v>
      </c>
      <c r="C16" s="305" t="s">
        <v>1105</v>
      </c>
      <c r="D16" s="1204">
        <v>3.5</v>
      </c>
      <c r="E16" s="1204">
        <v>7.6</v>
      </c>
      <c r="F16" s="1204">
        <v>20.429000000000002</v>
      </c>
      <c r="G16" s="1204">
        <v>25.714999999999996</v>
      </c>
      <c r="H16" s="1204">
        <v>38.929999999999993</v>
      </c>
      <c r="I16" s="1204">
        <v>52.144999999999996</v>
      </c>
      <c r="J16" s="1204">
        <v>65.36</v>
      </c>
      <c r="K16" s="1442"/>
    </row>
    <row r="17" spans="1:11">
      <c r="A17" s="1440"/>
      <c r="B17" s="1074" t="s">
        <v>1106</v>
      </c>
      <c r="C17" s="305" t="s">
        <v>1107</v>
      </c>
      <c r="D17" s="1204">
        <v>3.5</v>
      </c>
      <c r="E17" s="1204">
        <v>7.6</v>
      </c>
      <c r="F17" s="1204">
        <v>18.589000000000002</v>
      </c>
      <c r="G17" s="1204">
        <v>23.494999999999997</v>
      </c>
      <c r="H17" s="1204">
        <v>35.76</v>
      </c>
      <c r="I17" s="1204">
        <v>48.025000000000006</v>
      </c>
      <c r="J17" s="1204">
        <v>60.289999999999992</v>
      </c>
      <c r="K17" s="1442"/>
    </row>
    <row r="18" spans="1:11">
      <c r="A18" s="1440"/>
      <c r="B18" s="1074" t="s">
        <v>1108</v>
      </c>
      <c r="C18" s="305" t="s">
        <v>1109</v>
      </c>
      <c r="D18" s="1204">
        <v>3.5</v>
      </c>
      <c r="E18" s="1204">
        <v>7.6</v>
      </c>
      <c r="F18" s="1204">
        <v>24.088999999999999</v>
      </c>
      <c r="G18" s="1204">
        <v>31.814999999999998</v>
      </c>
      <c r="H18" s="1204">
        <v>51.129999999999995</v>
      </c>
      <c r="I18" s="1204">
        <v>70.445000000000007</v>
      </c>
      <c r="J18" s="1204">
        <v>89.759999999999991</v>
      </c>
      <c r="K18" s="1442"/>
    </row>
    <row r="19" spans="1:11">
      <c r="A19" s="1440"/>
      <c r="B19" s="1074" t="s">
        <v>1110</v>
      </c>
      <c r="C19" s="305" t="s">
        <v>1111</v>
      </c>
      <c r="D19" s="1204">
        <v>3.5</v>
      </c>
      <c r="E19" s="1204">
        <v>7.6</v>
      </c>
      <c r="F19" s="1204">
        <v>18.769000000000002</v>
      </c>
      <c r="G19" s="1204">
        <v>23.794999999999998</v>
      </c>
      <c r="H19" s="1204">
        <v>36.36</v>
      </c>
      <c r="I19" s="1204">
        <v>48.924999999999997</v>
      </c>
      <c r="J19" s="1204">
        <v>61.489999999999995</v>
      </c>
      <c r="K19" s="1442"/>
    </row>
    <row r="20" spans="1:11">
      <c r="A20" s="1440"/>
      <c r="B20" s="1074" t="s">
        <v>1112</v>
      </c>
      <c r="C20" s="305" t="s">
        <v>1111</v>
      </c>
      <c r="D20" s="1204">
        <v>3.5</v>
      </c>
      <c r="E20" s="1204">
        <v>7.6</v>
      </c>
      <c r="F20" s="1204">
        <v>22.709000000000003</v>
      </c>
      <c r="G20" s="1204">
        <v>29.515000000000001</v>
      </c>
      <c r="H20" s="1204">
        <v>46.53</v>
      </c>
      <c r="I20" s="1204">
        <v>63.545000000000002</v>
      </c>
      <c r="J20" s="1204">
        <v>80.56</v>
      </c>
      <c r="K20" s="1443"/>
    </row>
  </sheetData>
  <sheetProtection algorithmName="SHA-512" hashValue="xai0aML5+yxm4bP2U/cmy86sF+FX2O5TXCIRQyJMOye1tOcIXo2s6PYA2yCs9WC73Kso3DCdX7SFqD4hfgCiIQ==" saltValue="CBasvu4/fECLbCimZqQSag==" spinCount="100000" sheet="1" objects="1" scenarios="1"/>
  <mergeCells count="12">
    <mergeCell ref="A6:A20"/>
    <mergeCell ref="K6:K20"/>
    <mergeCell ref="A2:K2"/>
    <mergeCell ref="B3:C3"/>
    <mergeCell ref="D3:D4"/>
    <mergeCell ref="E3:E4"/>
    <mergeCell ref="F3:F4"/>
    <mergeCell ref="G3:G4"/>
    <mergeCell ref="H3:H4"/>
    <mergeCell ref="I3:I4"/>
    <mergeCell ref="J3:J4"/>
    <mergeCell ref="K3:K4"/>
  </mergeCells>
  <pageMargins left="0" right="0" top="0" bottom="0" header="0" footer="0"/>
  <pageSetup paperSize="313"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
  <sheetViews>
    <sheetView workbookViewId="0">
      <selection sqref="A1:M1"/>
    </sheetView>
  </sheetViews>
  <sheetFormatPr defaultColWidth="9.109375" defaultRowHeight="14.4"/>
  <cols>
    <col min="1" max="1" width="17.88671875" style="6" customWidth="1"/>
    <col min="2" max="2" width="10.88671875" style="6" customWidth="1"/>
    <col min="3" max="3" width="10.33203125" style="6" customWidth="1"/>
    <col min="4" max="7" width="10.33203125" style="6" bestFit="1" customWidth="1"/>
    <col min="8" max="8" width="10.5546875" style="6" customWidth="1"/>
    <col min="9" max="9" width="10.44140625" style="6" customWidth="1"/>
    <col min="10" max="15" width="10.33203125" style="6" bestFit="1" customWidth="1"/>
    <col min="16" max="16384" width="9.109375" style="6"/>
  </cols>
  <sheetData>
    <row r="1" spans="1:15" ht="15" thickBot="1">
      <c r="A1" s="1449" t="s">
        <v>1113</v>
      </c>
      <c r="B1" s="1449"/>
      <c r="C1" s="1449"/>
      <c r="D1" s="1449"/>
      <c r="E1" s="1449"/>
      <c r="F1" s="1449"/>
      <c r="G1" s="1449"/>
      <c r="H1" s="1449"/>
      <c r="I1" s="1449"/>
      <c r="J1" s="1449"/>
      <c r="K1" s="1449"/>
      <c r="L1" s="1449"/>
      <c r="M1" s="1449"/>
      <c r="N1" s="1142"/>
      <c r="O1" s="1076"/>
    </row>
    <row r="2" spans="1:15" ht="15" thickBot="1">
      <c r="A2" s="1450" t="s">
        <v>1114</v>
      </c>
      <c r="B2" s="1451"/>
      <c r="C2" s="1451"/>
      <c r="D2" s="1451"/>
      <c r="E2" s="1451"/>
      <c r="F2" s="1451"/>
      <c r="G2" s="1451"/>
      <c r="H2" s="1451"/>
      <c r="I2" s="1451"/>
      <c r="J2" s="1452"/>
      <c r="K2" s="1453" t="s">
        <v>1176</v>
      </c>
      <c r="L2" s="1454"/>
      <c r="M2" s="1454"/>
      <c r="N2" s="1454"/>
      <c r="O2" s="1455"/>
    </row>
    <row r="3" spans="1:15">
      <c r="A3" s="1456" t="s">
        <v>1115</v>
      </c>
      <c r="B3" s="1456"/>
      <c r="C3" s="1456"/>
      <c r="D3" s="1456"/>
      <c r="E3" s="1456"/>
      <c r="F3" s="1456"/>
      <c r="G3" s="1456"/>
      <c r="H3" s="1456"/>
      <c r="I3" s="1456"/>
      <c r="J3" s="1456"/>
      <c r="K3" s="1456"/>
      <c r="L3" s="1456"/>
      <c r="M3" s="1456"/>
      <c r="N3" s="1143"/>
      <c r="O3" s="1076"/>
    </row>
    <row r="4" spans="1:15" ht="25.5" customHeight="1">
      <c r="A4" s="1077" t="s">
        <v>1116</v>
      </c>
      <c r="B4" s="1078" t="s">
        <v>1117</v>
      </c>
      <c r="C4" s="1079" t="s">
        <v>1118</v>
      </c>
      <c r="D4" s="1080">
        <f>(D5*1000)/125*6.33</f>
        <v>50.64</v>
      </c>
      <c r="E4" s="1080">
        <f>(E5*1000)/125*6.33</f>
        <v>101.28</v>
      </c>
      <c r="F4" s="1080">
        <f>(F5*1000)/125*6.33</f>
        <v>151.92000000000002</v>
      </c>
      <c r="G4" s="1080">
        <f t="shared" ref="G4:O4" si="0">(G5*1000)/125*6.33</f>
        <v>202.56</v>
      </c>
      <c r="H4" s="1080">
        <f t="shared" si="0"/>
        <v>253.2</v>
      </c>
      <c r="I4" s="1080">
        <f t="shared" si="0"/>
        <v>303.84000000000003</v>
      </c>
      <c r="J4" s="1080">
        <f t="shared" si="0"/>
        <v>354.48</v>
      </c>
      <c r="K4" s="1080">
        <f t="shared" si="0"/>
        <v>405.12</v>
      </c>
      <c r="L4" s="1080">
        <f t="shared" si="0"/>
        <v>455.76</v>
      </c>
      <c r="M4" s="1080">
        <f t="shared" si="0"/>
        <v>506.4</v>
      </c>
      <c r="N4" s="1080">
        <f t="shared" si="0"/>
        <v>557.04</v>
      </c>
      <c r="O4" s="1080">
        <f t="shared" si="0"/>
        <v>607.68000000000006</v>
      </c>
    </row>
    <row r="5" spans="1:15">
      <c r="A5" s="1081"/>
      <c r="B5" s="1081"/>
      <c r="C5" s="1082"/>
      <c r="D5" s="1205">
        <v>1</v>
      </c>
      <c r="E5" s="1205">
        <v>2</v>
      </c>
      <c r="F5" s="1205">
        <v>3</v>
      </c>
      <c r="G5" s="1205">
        <v>4</v>
      </c>
      <c r="H5" s="1205">
        <v>5</v>
      </c>
      <c r="I5" s="1205">
        <v>6</v>
      </c>
      <c r="J5" s="1205">
        <v>7</v>
      </c>
      <c r="K5" s="1205">
        <v>8</v>
      </c>
      <c r="L5" s="1205">
        <v>9</v>
      </c>
      <c r="M5" s="1205">
        <v>10</v>
      </c>
      <c r="N5" s="1205">
        <v>11</v>
      </c>
      <c r="O5" s="1205">
        <v>12</v>
      </c>
    </row>
    <row r="6" spans="1:15" hidden="1">
      <c r="A6" s="1081"/>
      <c r="B6" s="1081"/>
      <c r="C6" s="1082"/>
      <c r="D6" s="1206">
        <v>28.5</v>
      </c>
      <c r="E6" s="1207">
        <v>36</v>
      </c>
      <c r="F6" s="1206">
        <v>44</v>
      </c>
      <c r="G6" s="1206">
        <v>52</v>
      </c>
      <c r="H6" s="1207">
        <v>59</v>
      </c>
      <c r="I6" s="1206">
        <v>66</v>
      </c>
      <c r="J6" s="1206">
        <v>74</v>
      </c>
      <c r="K6" s="1207">
        <v>83</v>
      </c>
      <c r="L6" s="1206">
        <v>910</v>
      </c>
      <c r="M6" s="1206">
        <v>98</v>
      </c>
      <c r="N6" s="1207">
        <v>106</v>
      </c>
      <c r="O6" s="1206">
        <v>115</v>
      </c>
    </row>
    <row r="7" spans="1:15">
      <c r="A7" s="1083" t="s">
        <v>1119</v>
      </c>
      <c r="B7" s="1084">
        <v>6</v>
      </c>
      <c r="C7" s="1084">
        <v>10</v>
      </c>
      <c r="D7" s="1085">
        <f>D4*1%+D6</f>
        <v>29.006399999999999</v>
      </c>
      <c r="E7" s="1085">
        <f t="shared" ref="E7:O7" si="1">E4*1%+E6</f>
        <v>37.012799999999999</v>
      </c>
      <c r="F7" s="1085">
        <f t="shared" si="1"/>
        <v>45.519199999999998</v>
      </c>
      <c r="G7" s="1085">
        <f t="shared" si="1"/>
        <v>54.025599999999997</v>
      </c>
      <c r="H7" s="1085">
        <f t="shared" si="1"/>
        <v>61.531999999999996</v>
      </c>
      <c r="I7" s="1085">
        <f t="shared" si="1"/>
        <v>69.038399999999996</v>
      </c>
      <c r="J7" s="1085">
        <f t="shared" si="1"/>
        <v>77.544799999999995</v>
      </c>
      <c r="K7" s="1085">
        <f t="shared" si="1"/>
        <v>87.051199999999994</v>
      </c>
      <c r="L7" s="1085">
        <f t="shared" si="1"/>
        <v>914.55759999999998</v>
      </c>
      <c r="M7" s="1085">
        <f t="shared" si="1"/>
        <v>103.06399999999999</v>
      </c>
      <c r="N7" s="1085">
        <f t="shared" si="1"/>
        <v>111.57040000000001</v>
      </c>
      <c r="O7" s="1085">
        <f t="shared" si="1"/>
        <v>121.07680000000001</v>
      </c>
    </row>
    <row r="8" spans="1:15">
      <c r="A8" s="1087"/>
      <c r="B8" s="1087"/>
      <c r="C8" s="1087"/>
      <c r="D8" s="1087"/>
      <c r="E8" s="1087"/>
      <c r="F8" s="1087"/>
      <c r="G8" s="1087"/>
      <c r="H8" s="1087"/>
      <c r="I8" s="1087"/>
      <c r="J8" s="1087"/>
      <c r="K8" s="1087"/>
      <c r="L8" s="1087"/>
      <c r="M8" s="1087"/>
      <c r="N8" s="1087"/>
      <c r="O8" s="1087"/>
    </row>
    <row r="9" spans="1:15" ht="39.6">
      <c r="A9" s="1077" t="s">
        <v>1116</v>
      </c>
      <c r="B9" s="1088">
        <f>(B10*1000)/125*6.33</f>
        <v>658.32</v>
      </c>
      <c r="C9" s="1088">
        <f t="shared" ref="C9:O9" si="2">(C10*1000)/125*6.33</f>
        <v>708.96</v>
      </c>
      <c r="D9" s="1088">
        <f t="shared" si="2"/>
        <v>759.6</v>
      </c>
      <c r="E9" s="1088">
        <f t="shared" si="2"/>
        <v>810.24</v>
      </c>
      <c r="F9" s="1088">
        <f t="shared" si="2"/>
        <v>860.88</v>
      </c>
      <c r="G9" s="1088">
        <f t="shared" si="2"/>
        <v>911.52</v>
      </c>
      <c r="H9" s="1088">
        <f t="shared" si="2"/>
        <v>962.16</v>
      </c>
      <c r="I9" s="1088">
        <f t="shared" si="2"/>
        <v>1012.8</v>
      </c>
      <c r="J9" s="1088">
        <f t="shared" si="2"/>
        <v>1063.44</v>
      </c>
      <c r="K9" s="1088">
        <f t="shared" si="2"/>
        <v>1114.08</v>
      </c>
      <c r="L9" s="1088">
        <f t="shared" si="2"/>
        <v>1164.72</v>
      </c>
      <c r="M9" s="1088">
        <f t="shared" si="2"/>
        <v>1215.3600000000001</v>
      </c>
      <c r="N9" s="1088">
        <f t="shared" si="2"/>
        <v>1266</v>
      </c>
      <c r="O9" s="1088">
        <f t="shared" si="2"/>
        <v>1316.64</v>
      </c>
    </row>
    <row r="10" spans="1:15">
      <c r="A10" s="1081"/>
      <c r="B10" s="1208">
        <v>13</v>
      </c>
      <c r="C10" s="1208">
        <v>14</v>
      </c>
      <c r="D10" s="1208">
        <v>15</v>
      </c>
      <c r="E10" s="1208">
        <v>16</v>
      </c>
      <c r="F10" s="1208">
        <v>17</v>
      </c>
      <c r="G10" s="1208">
        <v>18</v>
      </c>
      <c r="H10" s="1208">
        <v>19</v>
      </c>
      <c r="I10" s="1208">
        <v>20</v>
      </c>
      <c r="J10" s="1208">
        <v>21</v>
      </c>
      <c r="K10" s="1208">
        <v>22</v>
      </c>
      <c r="L10" s="1208">
        <v>23</v>
      </c>
      <c r="M10" s="1208">
        <v>24</v>
      </c>
      <c r="N10" s="1208">
        <v>25</v>
      </c>
      <c r="O10" s="1208">
        <v>26</v>
      </c>
    </row>
    <row r="11" spans="1:15" hidden="1">
      <c r="A11" s="1081"/>
      <c r="B11" s="1207">
        <v>121</v>
      </c>
      <c r="C11" s="1207">
        <v>130</v>
      </c>
      <c r="D11" s="1207">
        <v>138</v>
      </c>
      <c r="E11" s="1207">
        <v>145</v>
      </c>
      <c r="F11" s="1207">
        <v>15</v>
      </c>
      <c r="G11" s="1207">
        <v>157</v>
      </c>
      <c r="H11" s="1207">
        <v>168</v>
      </c>
      <c r="I11" s="1207">
        <v>176</v>
      </c>
      <c r="J11" s="1207">
        <v>183</v>
      </c>
      <c r="K11" s="1207">
        <v>191</v>
      </c>
      <c r="L11" s="1207">
        <v>199</v>
      </c>
      <c r="M11" s="1207">
        <v>208</v>
      </c>
      <c r="N11" s="1207">
        <v>215</v>
      </c>
      <c r="O11" s="1207">
        <v>223</v>
      </c>
    </row>
    <row r="12" spans="1:15">
      <c r="A12" s="1083" t="s">
        <v>1119</v>
      </c>
      <c r="B12" s="1086">
        <f>B9*1%+B11</f>
        <v>127.58320000000001</v>
      </c>
      <c r="C12" s="1086">
        <f t="shared" ref="C12:O12" si="3">C9*1%+C11</f>
        <v>137.08959999999999</v>
      </c>
      <c r="D12" s="1086">
        <f t="shared" si="3"/>
        <v>145.596</v>
      </c>
      <c r="E12" s="1086">
        <f t="shared" si="3"/>
        <v>153.10239999999999</v>
      </c>
      <c r="F12" s="1086">
        <f t="shared" si="3"/>
        <v>23.608800000000002</v>
      </c>
      <c r="G12" s="1086">
        <f t="shared" si="3"/>
        <v>166.11519999999999</v>
      </c>
      <c r="H12" s="1086">
        <f t="shared" si="3"/>
        <v>177.6216</v>
      </c>
      <c r="I12" s="1086">
        <f t="shared" si="3"/>
        <v>186.12799999999999</v>
      </c>
      <c r="J12" s="1086">
        <f t="shared" si="3"/>
        <v>193.6344</v>
      </c>
      <c r="K12" s="1086">
        <f t="shared" si="3"/>
        <v>202.14080000000001</v>
      </c>
      <c r="L12" s="1086">
        <f t="shared" si="3"/>
        <v>210.6472</v>
      </c>
      <c r="M12" s="1086">
        <f t="shared" si="3"/>
        <v>220.15360000000001</v>
      </c>
      <c r="N12" s="1086">
        <f t="shared" si="3"/>
        <v>227.66</v>
      </c>
      <c r="O12" s="1086">
        <f t="shared" si="3"/>
        <v>236.16640000000001</v>
      </c>
    </row>
    <row r="13" spans="1:15">
      <c r="A13" s="1087"/>
      <c r="B13" s="1087"/>
      <c r="C13" s="1087"/>
      <c r="D13" s="1087"/>
      <c r="E13" s="1087"/>
      <c r="F13" s="1087"/>
      <c r="G13" s="1087"/>
      <c r="H13" s="1087"/>
      <c r="I13" s="1087"/>
      <c r="J13" s="1087"/>
      <c r="K13" s="1087"/>
      <c r="L13" s="1087"/>
      <c r="M13" s="1087"/>
      <c r="N13" s="1087"/>
      <c r="O13" s="1087"/>
    </row>
    <row r="14" spans="1:15" ht="39.6">
      <c r="A14" s="1077" t="s">
        <v>1116</v>
      </c>
      <c r="B14" s="1088">
        <f>(B15*1000)/125*6.33</f>
        <v>1367.28</v>
      </c>
      <c r="C14" s="1088">
        <f t="shared" ref="C14:O14" si="4">(C15*1000)/125*6.33</f>
        <v>1417.92</v>
      </c>
      <c r="D14" s="1088">
        <f t="shared" si="4"/>
        <v>1468.56</v>
      </c>
      <c r="E14" s="1088">
        <f t="shared" si="4"/>
        <v>1519.2</v>
      </c>
      <c r="F14" s="1088">
        <f t="shared" si="4"/>
        <v>1569.84</v>
      </c>
      <c r="G14" s="1088">
        <f t="shared" si="4"/>
        <v>1620.48</v>
      </c>
      <c r="H14" s="1088">
        <f t="shared" si="4"/>
        <v>1671.1200000000001</v>
      </c>
      <c r="I14" s="1088">
        <f t="shared" si="4"/>
        <v>1721.76</v>
      </c>
      <c r="J14" s="1088">
        <f t="shared" si="4"/>
        <v>1772.4</v>
      </c>
      <c r="K14" s="1088">
        <f t="shared" si="4"/>
        <v>1823.04</v>
      </c>
      <c r="L14" s="1088">
        <f t="shared" si="4"/>
        <v>1873.68</v>
      </c>
      <c r="M14" s="1088">
        <f t="shared" si="4"/>
        <v>1924.32</v>
      </c>
      <c r="N14" s="1088">
        <f t="shared" si="4"/>
        <v>1974.96</v>
      </c>
      <c r="O14" s="1088">
        <f t="shared" si="4"/>
        <v>2025.6</v>
      </c>
    </row>
    <row r="15" spans="1:15">
      <c r="A15" s="1081"/>
      <c r="B15" s="1208">
        <v>27</v>
      </c>
      <c r="C15" s="1208">
        <v>28</v>
      </c>
      <c r="D15" s="1208">
        <v>29</v>
      </c>
      <c r="E15" s="1208">
        <v>30</v>
      </c>
      <c r="F15" s="1208">
        <v>31</v>
      </c>
      <c r="G15" s="1208">
        <v>32</v>
      </c>
      <c r="H15" s="1208">
        <v>33</v>
      </c>
      <c r="I15" s="1208">
        <v>34</v>
      </c>
      <c r="J15" s="1208">
        <v>35</v>
      </c>
      <c r="K15" s="1208">
        <v>36</v>
      </c>
      <c r="L15" s="1208">
        <v>37</v>
      </c>
      <c r="M15" s="1208">
        <v>38</v>
      </c>
      <c r="N15" s="1208">
        <v>39</v>
      </c>
      <c r="O15" s="1208">
        <v>40</v>
      </c>
    </row>
    <row r="16" spans="1:15" hidden="1">
      <c r="A16" s="1081"/>
      <c r="B16" s="1207">
        <v>232</v>
      </c>
      <c r="C16" s="1207">
        <v>241</v>
      </c>
      <c r="D16" s="1207">
        <v>250</v>
      </c>
      <c r="E16" s="1207">
        <v>256</v>
      </c>
      <c r="F16" s="1207">
        <v>264</v>
      </c>
      <c r="G16" s="1207">
        <v>273</v>
      </c>
      <c r="H16" s="1207">
        <v>279</v>
      </c>
      <c r="I16" s="1207">
        <v>286</v>
      </c>
      <c r="J16" s="1207">
        <v>294</v>
      </c>
      <c r="K16" s="1207">
        <v>302</v>
      </c>
      <c r="L16" s="1207">
        <v>310</v>
      </c>
      <c r="M16" s="1207">
        <v>316</v>
      </c>
      <c r="N16" s="1207">
        <v>323</v>
      </c>
      <c r="O16" s="1209">
        <v>332</v>
      </c>
    </row>
    <row r="17" spans="1:15">
      <c r="A17" s="1083" t="s">
        <v>1119</v>
      </c>
      <c r="B17" s="1086">
        <f>B14*1%+B16</f>
        <v>245.6728</v>
      </c>
      <c r="C17" s="1086">
        <f t="shared" ref="C17:O17" si="5">C14*1%+C16</f>
        <v>255.17920000000001</v>
      </c>
      <c r="D17" s="1086">
        <f t="shared" si="5"/>
        <v>264.68560000000002</v>
      </c>
      <c r="E17" s="1086">
        <f t="shared" si="5"/>
        <v>271.19200000000001</v>
      </c>
      <c r="F17" s="1086">
        <f t="shared" si="5"/>
        <v>279.69839999999999</v>
      </c>
      <c r="G17" s="1086">
        <f t="shared" si="5"/>
        <v>289.20479999999998</v>
      </c>
      <c r="H17" s="1086">
        <f t="shared" si="5"/>
        <v>295.71120000000002</v>
      </c>
      <c r="I17" s="1086">
        <f t="shared" si="5"/>
        <v>303.2176</v>
      </c>
      <c r="J17" s="1086">
        <f t="shared" si="5"/>
        <v>311.72399999999999</v>
      </c>
      <c r="K17" s="1086">
        <f t="shared" si="5"/>
        <v>320.23039999999997</v>
      </c>
      <c r="L17" s="1086">
        <f t="shared" si="5"/>
        <v>328.73680000000002</v>
      </c>
      <c r="M17" s="1086">
        <f t="shared" si="5"/>
        <v>335.2432</v>
      </c>
      <c r="N17" s="1086">
        <f t="shared" si="5"/>
        <v>342.74959999999999</v>
      </c>
      <c r="O17" s="1086">
        <f t="shared" si="5"/>
        <v>352.25599999999997</v>
      </c>
    </row>
    <row r="18" spans="1:15">
      <c r="A18" s="1089"/>
      <c r="B18" s="1090"/>
      <c r="C18" s="1090"/>
      <c r="D18" s="1090"/>
      <c r="E18" s="1090"/>
      <c r="F18" s="1090"/>
      <c r="G18" s="1090"/>
      <c r="H18" s="1090"/>
      <c r="I18" s="1090"/>
      <c r="J18" s="1090"/>
      <c r="K18" s="1090"/>
      <c r="L18" s="1090"/>
      <c r="M18" s="1090"/>
      <c r="N18" s="1090"/>
      <c r="O18" s="1090"/>
    </row>
    <row r="19" spans="1:15" ht="39.6">
      <c r="A19" s="1077" t="s">
        <v>1116</v>
      </c>
      <c r="B19" s="1088">
        <f>(B20*1000)/125*6.33</f>
        <v>2076.2400000000002</v>
      </c>
      <c r="C19" s="1088">
        <f t="shared" ref="C19:O19" si="6">(C20*1000)/125*6.33</f>
        <v>2126.88</v>
      </c>
      <c r="D19" s="1088">
        <f t="shared" si="6"/>
        <v>2177.52</v>
      </c>
      <c r="E19" s="1088">
        <f t="shared" si="6"/>
        <v>2228.16</v>
      </c>
      <c r="F19" s="1088">
        <f t="shared" si="6"/>
        <v>2278.8000000000002</v>
      </c>
      <c r="G19" s="1088">
        <f t="shared" si="6"/>
        <v>2329.44</v>
      </c>
      <c r="H19" s="1088">
        <f t="shared" si="6"/>
        <v>2380.08</v>
      </c>
      <c r="I19" s="1088">
        <f t="shared" si="6"/>
        <v>2430.7200000000003</v>
      </c>
      <c r="J19" s="1088">
        <f t="shared" si="6"/>
        <v>2481.36</v>
      </c>
      <c r="K19" s="1088">
        <f t="shared" si="6"/>
        <v>2532</v>
      </c>
      <c r="L19" s="1088">
        <f t="shared" si="6"/>
        <v>2582.64</v>
      </c>
      <c r="M19" s="1088">
        <f t="shared" si="6"/>
        <v>2633.28</v>
      </c>
      <c r="N19" s="1088">
        <f t="shared" si="6"/>
        <v>2683.92</v>
      </c>
      <c r="O19" s="1088">
        <f t="shared" si="6"/>
        <v>2734.56</v>
      </c>
    </row>
    <row r="20" spans="1:15">
      <c r="A20" s="1081"/>
      <c r="B20" s="1208">
        <v>41</v>
      </c>
      <c r="C20" s="1208">
        <v>42</v>
      </c>
      <c r="D20" s="1208">
        <v>43</v>
      </c>
      <c r="E20" s="1208">
        <v>44</v>
      </c>
      <c r="F20" s="1208">
        <v>45</v>
      </c>
      <c r="G20" s="1208">
        <v>46</v>
      </c>
      <c r="H20" s="1208">
        <v>47</v>
      </c>
      <c r="I20" s="1208">
        <v>48</v>
      </c>
      <c r="J20" s="1208">
        <v>49</v>
      </c>
      <c r="K20" s="1208">
        <v>50</v>
      </c>
      <c r="L20" s="1208">
        <v>51</v>
      </c>
      <c r="M20" s="1208">
        <v>52</v>
      </c>
      <c r="N20" s="1208">
        <v>53</v>
      </c>
      <c r="O20" s="1208">
        <v>54</v>
      </c>
    </row>
    <row r="21" spans="1:15" hidden="1">
      <c r="A21" s="1081"/>
      <c r="B21" s="1207">
        <v>340</v>
      </c>
      <c r="C21" s="1207">
        <v>348</v>
      </c>
      <c r="D21" s="1207">
        <v>354</v>
      </c>
      <c r="E21" s="1207">
        <v>360</v>
      </c>
      <c r="F21" s="1207">
        <v>373</v>
      </c>
      <c r="G21" s="1207">
        <v>380</v>
      </c>
      <c r="H21" s="1207">
        <v>389</v>
      </c>
      <c r="I21" s="1207">
        <v>396</v>
      </c>
      <c r="J21" s="1207">
        <v>404</v>
      </c>
      <c r="K21" s="1207">
        <v>412</v>
      </c>
      <c r="L21" s="1207">
        <v>420</v>
      </c>
      <c r="M21" s="1207">
        <v>427</v>
      </c>
      <c r="N21" s="1207">
        <v>435</v>
      </c>
      <c r="O21" s="1207">
        <v>445</v>
      </c>
    </row>
    <row r="22" spans="1:15">
      <c r="A22" s="1083" t="s">
        <v>1119</v>
      </c>
      <c r="B22" s="1086">
        <f>B19*1%+B21</f>
        <v>360.76240000000001</v>
      </c>
      <c r="C22" s="1086">
        <f t="shared" ref="C22:O22" si="7">C19*1%+C21</f>
        <v>369.2688</v>
      </c>
      <c r="D22" s="1086">
        <f t="shared" si="7"/>
        <v>375.77519999999998</v>
      </c>
      <c r="E22" s="1086">
        <f t="shared" si="7"/>
        <v>382.28160000000003</v>
      </c>
      <c r="F22" s="1086">
        <f t="shared" si="7"/>
        <v>395.78800000000001</v>
      </c>
      <c r="G22" s="1086">
        <f t="shared" si="7"/>
        <v>403.2944</v>
      </c>
      <c r="H22" s="1086">
        <f t="shared" si="7"/>
        <v>412.80079999999998</v>
      </c>
      <c r="I22" s="1086">
        <f t="shared" si="7"/>
        <v>420.30720000000002</v>
      </c>
      <c r="J22" s="1086">
        <f t="shared" si="7"/>
        <v>428.81360000000001</v>
      </c>
      <c r="K22" s="1086">
        <f t="shared" si="7"/>
        <v>437.32</v>
      </c>
      <c r="L22" s="1086">
        <f t="shared" si="7"/>
        <v>445.82639999999998</v>
      </c>
      <c r="M22" s="1086">
        <f t="shared" si="7"/>
        <v>453.33280000000002</v>
      </c>
      <c r="N22" s="1086">
        <f t="shared" si="7"/>
        <v>461.83920000000001</v>
      </c>
      <c r="O22" s="1086">
        <f t="shared" si="7"/>
        <v>472.34559999999999</v>
      </c>
    </row>
    <row r="23" spans="1:15">
      <c r="A23" s="1457" t="s">
        <v>1120</v>
      </c>
      <c r="B23" s="1091" t="s">
        <v>1121</v>
      </c>
      <c r="C23" s="1092"/>
      <c r="D23" s="1093"/>
      <c r="E23" s="1093"/>
      <c r="F23" s="1093"/>
      <c r="G23" s="1093"/>
      <c r="H23" s="1093"/>
      <c r="I23" s="1093"/>
      <c r="J23" s="1093"/>
      <c r="K23" s="1093"/>
      <c r="L23" s="1094"/>
      <c r="M23" s="1094"/>
      <c r="N23" s="1093"/>
      <c r="O23" s="1095"/>
    </row>
    <row r="24" spans="1:15">
      <c r="A24" s="1458"/>
      <c r="B24" s="1096" t="s">
        <v>1122</v>
      </c>
      <c r="C24" s="1097"/>
      <c r="D24" s="1097"/>
      <c r="E24" s="1097"/>
      <c r="F24" s="1097"/>
      <c r="G24" s="1097"/>
      <c r="H24" s="1097"/>
      <c r="I24" s="1097"/>
      <c r="J24" s="1097"/>
      <c r="K24" s="1097"/>
      <c r="L24" s="1097"/>
      <c r="M24" s="1097"/>
      <c r="N24" s="1097"/>
      <c r="O24" s="1098"/>
    </row>
    <row r="25" spans="1:15">
      <c r="A25" s="1458"/>
      <c r="B25" s="1096" t="s">
        <v>1123</v>
      </c>
      <c r="C25" s="1097"/>
      <c r="D25" s="1097"/>
      <c r="E25" s="1097"/>
      <c r="F25" s="1097"/>
      <c r="G25" s="1097"/>
      <c r="H25" s="1097"/>
      <c r="I25" s="1097"/>
      <c r="J25" s="1097"/>
      <c r="K25" s="1097"/>
      <c r="L25" s="1097"/>
      <c r="M25" s="1097"/>
      <c r="N25" s="1097"/>
      <c r="O25" s="1098"/>
    </row>
    <row r="26" spans="1:15">
      <c r="A26" s="1458"/>
      <c r="B26" s="1096" t="s">
        <v>1124</v>
      </c>
      <c r="C26" s="1097"/>
      <c r="D26" s="1097"/>
      <c r="E26" s="1097"/>
      <c r="F26" s="1097"/>
      <c r="G26" s="1097"/>
      <c r="H26" s="1097"/>
      <c r="I26" s="1097"/>
      <c r="J26" s="1097"/>
      <c r="K26" s="1097"/>
      <c r="L26" s="1097"/>
      <c r="M26" s="1097"/>
      <c r="N26" s="1097"/>
      <c r="O26" s="1098"/>
    </row>
    <row r="27" spans="1:15">
      <c r="A27" s="1458"/>
      <c r="B27" s="1096" t="s">
        <v>1125</v>
      </c>
      <c r="C27" s="1097"/>
      <c r="D27" s="1097"/>
      <c r="E27" s="1097"/>
      <c r="F27" s="1097"/>
      <c r="G27" s="1097"/>
      <c r="H27" s="1097"/>
      <c r="I27" s="1097"/>
      <c r="J27" s="1097"/>
      <c r="K27" s="1097"/>
      <c r="L27" s="1097"/>
      <c r="M27" s="1097"/>
      <c r="N27" s="1097"/>
      <c r="O27" s="1098"/>
    </row>
    <row r="28" spans="1:15">
      <c r="A28" s="1458"/>
      <c r="B28" s="1096" t="s">
        <v>1126</v>
      </c>
      <c r="C28" s="1097"/>
      <c r="D28" s="1097"/>
      <c r="E28" s="1097"/>
      <c r="F28" s="1097"/>
      <c r="G28" s="1097"/>
      <c r="H28" s="1097"/>
      <c r="I28" s="1097"/>
      <c r="J28" s="1097"/>
      <c r="K28" s="1097"/>
      <c r="L28" s="1097"/>
      <c r="M28" s="1097"/>
      <c r="N28" s="1097"/>
      <c r="O28" s="1098"/>
    </row>
    <row r="29" spans="1:15">
      <c r="A29" s="1458"/>
      <c r="B29" s="1096" t="s">
        <v>1127</v>
      </c>
      <c r="C29" s="1097"/>
      <c r="D29" s="1097"/>
      <c r="E29" s="1097"/>
      <c r="F29" s="1097"/>
      <c r="G29" s="1097"/>
      <c r="H29" s="1097"/>
      <c r="I29" s="1097"/>
      <c r="J29" s="1097"/>
      <c r="K29" s="1097"/>
      <c r="L29" s="1097"/>
      <c r="M29" s="1097"/>
      <c r="N29" s="1097"/>
      <c r="O29" s="1098"/>
    </row>
    <row r="30" spans="1:15">
      <c r="A30" s="1458"/>
      <c r="B30" s="1096" t="s">
        <v>1128</v>
      </c>
      <c r="C30" s="1097"/>
      <c r="D30" s="1097"/>
      <c r="E30" s="1097"/>
      <c r="F30" s="1097"/>
      <c r="G30" s="1097"/>
      <c r="H30" s="1097"/>
      <c r="I30" s="1097"/>
      <c r="J30" s="1097"/>
      <c r="K30" s="1097"/>
      <c r="L30" s="1097"/>
      <c r="M30" s="1097"/>
      <c r="N30" s="1097"/>
      <c r="O30" s="1098"/>
    </row>
    <row r="31" spans="1:15">
      <c r="A31" s="1458"/>
      <c r="B31" s="1096" t="s">
        <v>1129</v>
      </c>
      <c r="C31" s="1097"/>
      <c r="D31" s="1097"/>
      <c r="E31" s="1097"/>
      <c r="F31" s="1097"/>
      <c r="G31" s="1097"/>
      <c r="H31" s="1097"/>
      <c r="I31" s="1097"/>
      <c r="J31" s="1097"/>
      <c r="K31" s="1097"/>
      <c r="L31" s="1097"/>
      <c r="M31" s="1097"/>
      <c r="N31" s="1097"/>
      <c r="O31" s="1098"/>
    </row>
    <row r="32" spans="1:15">
      <c r="A32" s="1458"/>
      <c r="B32" s="1096" t="s">
        <v>1130</v>
      </c>
      <c r="C32" s="1097"/>
      <c r="D32" s="1097"/>
      <c r="E32" s="1097"/>
      <c r="F32" s="1097"/>
      <c r="G32" s="1097"/>
      <c r="H32" s="1097"/>
      <c r="I32" s="1097"/>
      <c r="J32" s="1097"/>
      <c r="K32" s="1097"/>
      <c r="L32" s="1099"/>
      <c r="M32" s="1099"/>
      <c r="N32" s="1097"/>
      <c r="O32" s="1098"/>
    </row>
    <row r="33" spans="1:15">
      <c r="A33" s="1458"/>
      <c r="B33" s="1096" t="s">
        <v>1131</v>
      </c>
      <c r="C33" s="1097"/>
      <c r="D33" s="1097"/>
      <c r="E33" s="1097"/>
      <c r="F33" s="1097"/>
      <c r="G33" s="1097"/>
      <c r="H33" s="1097"/>
      <c r="I33" s="1097"/>
      <c r="J33" s="1097"/>
      <c r="K33" s="1097"/>
      <c r="L33" s="1097"/>
      <c r="M33" s="1097"/>
      <c r="N33" s="1097"/>
      <c r="O33" s="1098"/>
    </row>
    <row r="34" spans="1:15">
      <c r="A34" s="1458"/>
      <c r="B34" s="1096" t="s">
        <v>1132</v>
      </c>
      <c r="C34" s="1097"/>
      <c r="D34" s="1097"/>
      <c r="E34" s="1097"/>
      <c r="F34" s="1097"/>
      <c r="G34" s="1097"/>
      <c r="H34" s="1097"/>
      <c r="I34" s="1097" t="s">
        <v>1133</v>
      </c>
      <c r="J34" s="1097"/>
      <c r="K34" s="1097"/>
      <c r="L34" s="1097"/>
      <c r="M34" s="1097"/>
      <c r="N34" s="1097"/>
      <c r="O34" s="1098"/>
    </row>
    <row r="35" spans="1:15">
      <c r="A35" s="1458"/>
      <c r="B35" s="1096" t="s">
        <v>1134</v>
      </c>
      <c r="C35" s="1097"/>
      <c r="D35" s="1097"/>
      <c r="E35" s="1097"/>
      <c r="F35" s="1097"/>
      <c r="G35" s="1097"/>
      <c r="H35" s="1097" t="s">
        <v>1135</v>
      </c>
      <c r="I35" s="1097"/>
      <c r="J35" s="1097"/>
      <c r="K35" s="1097"/>
      <c r="L35" s="1097"/>
      <c r="M35" s="1097"/>
      <c r="N35" s="1097"/>
      <c r="O35" s="1098"/>
    </row>
    <row r="36" spans="1:15">
      <c r="A36" s="1458"/>
      <c r="B36" s="1096" t="s">
        <v>1136</v>
      </c>
      <c r="C36" s="1097"/>
      <c r="D36" s="1097"/>
      <c r="E36" s="1097"/>
      <c r="F36" s="1097"/>
      <c r="G36" s="1097"/>
      <c r="H36" s="1097"/>
      <c r="I36" s="1097"/>
      <c r="J36" s="1097"/>
      <c r="K36" s="1097"/>
      <c r="L36" s="1097"/>
      <c r="M36" s="1097"/>
      <c r="N36" s="1097"/>
      <c r="O36" s="1098"/>
    </row>
    <row r="37" spans="1:15">
      <c r="A37" s="1458"/>
      <c r="B37" s="1096" t="s">
        <v>1137</v>
      </c>
      <c r="C37" s="1097"/>
      <c r="D37" s="1097"/>
      <c r="E37" s="1097"/>
      <c r="F37" s="1097"/>
      <c r="G37" s="1097"/>
      <c r="H37" s="1097"/>
      <c r="I37" s="1097"/>
      <c r="J37" s="1097"/>
      <c r="K37" s="1097"/>
      <c r="L37" s="1097"/>
      <c r="M37" s="1097"/>
      <c r="N37" s="1097"/>
      <c r="O37" s="1098"/>
    </row>
    <row r="38" spans="1:15">
      <c r="A38" s="1458"/>
      <c r="B38" s="1096" t="s">
        <v>1074</v>
      </c>
      <c r="C38" s="1097"/>
      <c r="D38" s="1097"/>
      <c r="E38" s="1097"/>
      <c r="F38" s="1097"/>
      <c r="G38" s="1097"/>
      <c r="H38" s="1097"/>
      <c r="I38" s="1097"/>
      <c r="J38" s="1097"/>
      <c r="K38" s="1097"/>
      <c r="L38" s="1097"/>
      <c r="M38" s="1097"/>
      <c r="N38" s="1097"/>
      <c r="O38" s="1098"/>
    </row>
    <row r="39" spans="1:15">
      <c r="A39" s="1458"/>
      <c r="B39" s="1096" t="s">
        <v>1075</v>
      </c>
      <c r="C39" s="1097"/>
      <c r="D39" s="1097"/>
      <c r="E39" s="1097"/>
      <c r="F39" s="1097"/>
      <c r="G39" s="1097"/>
      <c r="H39" s="1097" t="s">
        <v>1138</v>
      </c>
      <c r="I39" s="1097"/>
      <c r="J39" s="1097"/>
      <c r="K39" s="1097"/>
      <c r="L39" s="1097"/>
      <c r="M39" s="1097"/>
      <c r="N39" s="1097"/>
      <c r="O39" s="1098"/>
    </row>
    <row r="40" spans="1:15">
      <c r="A40" s="1459"/>
      <c r="B40" s="1100" t="s">
        <v>1139</v>
      </c>
      <c r="C40" s="1101"/>
      <c r="D40" s="1101"/>
      <c r="E40" s="1101"/>
      <c r="F40" s="1101"/>
      <c r="G40" s="1101"/>
      <c r="H40" s="1101"/>
      <c r="I40" s="1101"/>
      <c r="J40" s="1101"/>
      <c r="K40" s="1101"/>
      <c r="L40" s="1101"/>
      <c r="M40" s="1101"/>
      <c r="N40" s="1101"/>
      <c r="O40" s="1102"/>
    </row>
  </sheetData>
  <sheetProtection algorithmName="SHA-512" hashValue="sZRpZh4ibYZhxg0JfiOrm8yP3KOJZZthNxpgVL39V93KgJz9/S2OeEN1p5UzY/CpsKXdZos+K0yzMGqVCCOouw==" saltValue="wkeIaaJAph0/PBS7SMA2kg==" spinCount="100000" sheet="1" objects="1" scenarios="1"/>
  <mergeCells count="5">
    <mergeCell ref="A1:M1"/>
    <mergeCell ref="A2:J2"/>
    <mergeCell ref="K2:O2"/>
    <mergeCell ref="A3:M3"/>
    <mergeCell ref="A23:A40"/>
  </mergeCells>
  <pageMargins left="0" right="0" top="0" bottom="0" header="0" footer="0"/>
  <pageSetup paperSize="313" scale="9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3"/>
  <sheetViews>
    <sheetView zoomScale="110" zoomScaleNormal="110" workbookViewId="0"/>
  </sheetViews>
  <sheetFormatPr defaultRowHeight="14.4"/>
  <cols>
    <col min="1" max="1" width="16.6640625" customWidth="1"/>
    <col min="2" max="2" width="7.6640625" customWidth="1"/>
    <col min="3" max="3" width="7.6640625" style="6" hidden="1" customWidth="1"/>
    <col min="4" max="4" width="9.6640625" customWidth="1"/>
    <col min="5" max="5" width="16.88671875" customWidth="1"/>
    <col min="6" max="6" width="7.6640625" customWidth="1"/>
    <col min="7" max="7" width="7.6640625" style="6" hidden="1" customWidth="1"/>
    <col min="8" max="8" width="9.6640625" customWidth="1"/>
    <col min="9" max="9" width="16.6640625" customWidth="1"/>
    <col min="10" max="10" width="7.6640625" customWidth="1"/>
    <col min="11" max="11" width="9.5546875" style="6" hidden="1" customWidth="1"/>
    <col min="12" max="12" width="9.6640625" customWidth="1"/>
    <col min="13" max="13" width="16.6640625" customWidth="1"/>
    <col min="14" max="14" width="9.88671875" bestFit="1" customWidth="1"/>
    <col min="15" max="15" width="9.5546875" style="6" hidden="1" customWidth="1"/>
    <col min="16" max="16" width="9.6640625" customWidth="1"/>
  </cols>
  <sheetData>
    <row r="1" spans="1:16" ht="15.75" customHeight="1">
      <c r="A1" s="833" t="s">
        <v>0</v>
      </c>
      <c r="B1" s="1499"/>
      <c r="C1" s="1499"/>
      <c r="D1" s="1499"/>
      <c r="E1" s="1499"/>
      <c r="F1" s="1499"/>
      <c r="G1" s="1499"/>
      <c r="H1" s="1499"/>
      <c r="I1" s="835" t="s">
        <v>1</v>
      </c>
      <c r="J1" s="1500"/>
      <c r="K1" s="1501"/>
      <c r="L1" s="1502"/>
      <c r="M1" s="1503">
        <v>6672</v>
      </c>
      <c r="N1" s="1504"/>
      <c r="O1" s="1504"/>
      <c r="P1" s="1505"/>
    </row>
    <row r="2" spans="1:16" s="6" customFormat="1" ht="15" customHeight="1" thickBot="1">
      <c r="A2" s="834" t="s">
        <v>2</v>
      </c>
      <c r="B2" s="1509"/>
      <c r="C2" s="1509"/>
      <c r="D2" s="1509"/>
      <c r="E2" s="1509"/>
      <c r="F2" s="1509"/>
      <c r="G2" s="1509"/>
      <c r="H2" s="1509"/>
      <c r="I2" s="836" t="s">
        <v>3</v>
      </c>
      <c r="J2" s="1510"/>
      <c r="K2" s="1511"/>
      <c r="L2" s="1512"/>
      <c r="M2" s="1506"/>
      <c r="N2" s="1507"/>
      <c r="O2" s="1507"/>
      <c r="P2" s="1508"/>
    </row>
    <row r="3" spans="1:16" ht="5.25" customHeight="1" thickBot="1">
      <c r="A3" s="1513"/>
      <c r="B3" s="1420"/>
      <c r="C3" s="1420"/>
      <c r="D3" s="1420"/>
      <c r="E3" s="1420"/>
      <c r="F3" s="1420"/>
      <c r="G3" s="1420"/>
      <c r="H3" s="1420"/>
      <c r="I3" s="1420"/>
      <c r="J3" s="1420"/>
      <c r="K3" s="1420"/>
      <c r="L3" s="1420"/>
      <c r="M3" s="1420"/>
      <c r="N3" s="1420"/>
      <c r="O3" s="1420"/>
      <c r="P3" s="1414"/>
    </row>
    <row r="4" spans="1:16" ht="15" thickBot="1">
      <c r="A4" s="21" t="s">
        <v>4</v>
      </c>
      <c r="B4" s="131" t="s">
        <v>5</v>
      </c>
      <c r="C4" s="131"/>
      <c r="D4" s="134" t="s">
        <v>6</v>
      </c>
      <c r="E4" s="594" t="s">
        <v>4</v>
      </c>
      <c r="F4" s="131" t="s">
        <v>5</v>
      </c>
      <c r="G4" s="131"/>
      <c r="H4" s="609" t="s">
        <v>6</v>
      </c>
      <c r="I4" s="21" t="s">
        <v>4</v>
      </c>
      <c r="J4" s="131" t="s">
        <v>5</v>
      </c>
      <c r="K4" s="131"/>
      <c r="L4" s="134" t="s">
        <v>6</v>
      </c>
      <c r="M4" s="170" t="s">
        <v>4</v>
      </c>
      <c r="N4" s="17" t="s">
        <v>5</v>
      </c>
      <c r="O4" s="565"/>
      <c r="P4" s="19" t="s">
        <v>6</v>
      </c>
    </row>
    <row r="5" spans="1:16">
      <c r="A5" s="1496" t="s">
        <v>7</v>
      </c>
      <c r="B5" s="1497"/>
      <c r="C5" s="1497"/>
      <c r="D5" s="1497"/>
      <c r="E5" s="1497"/>
      <c r="F5" s="1497"/>
      <c r="G5" s="1498"/>
      <c r="H5" s="1498"/>
      <c r="I5" s="31">
        <v>1086</v>
      </c>
      <c r="J5" s="41"/>
      <c r="K5" s="672">
        <f t="shared" ref="K5:K15" si="0">J5*L5</f>
        <v>0</v>
      </c>
      <c r="L5" s="34">
        <v>6.33</v>
      </c>
      <c r="M5" s="572" t="s">
        <v>42</v>
      </c>
      <c r="N5" s="62"/>
      <c r="O5" s="651">
        <f t="shared" ref="O5:O44" si="1">N5*P5</f>
        <v>0</v>
      </c>
      <c r="P5" s="64">
        <v>2.37</v>
      </c>
    </row>
    <row r="6" spans="1:16" s="6" customFormat="1">
      <c r="A6" s="1493" t="s">
        <v>8</v>
      </c>
      <c r="B6" s="1494"/>
      <c r="C6" s="1494"/>
      <c r="D6" s="1494"/>
      <c r="E6" s="1494"/>
      <c r="F6" s="1494"/>
      <c r="G6" s="1495"/>
      <c r="H6" s="1495"/>
      <c r="I6" s="40">
        <v>1087</v>
      </c>
      <c r="J6" s="48"/>
      <c r="K6" s="651">
        <f t="shared" si="0"/>
        <v>0</v>
      </c>
      <c r="L6" s="43">
        <v>6.33</v>
      </c>
      <c r="M6" s="573" t="s">
        <v>50</v>
      </c>
      <c r="N6" s="48"/>
      <c r="O6" s="651">
        <f t="shared" si="1"/>
        <v>0</v>
      </c>
      <c r="P6" s="20">
        <v>2.37</v>
      </c>
    </row>
    <row r="7" spans="1:16" ht="15" thickBot="1">
      <c r="A7" s="1485" t="s">
        <v>9</v>
      </c>
      <c r="B7" s="1486"/>
      <c r="C7" s="1486"/>
      <c r="D7" s="1486"/>
      <c r="E7" s="730"/>
      <c r="F7" s="730"/>
      <c r="G7" s="730"/>
      <c r="H7" s="798"/>
      <c r="I7" s="40">
        <v>1088</v>
      </c>
      <c r="J7" s="48"/>
      <c r="K7" s="651">
        <f t="shared" si="0"/>
        <v>0</v>
      </c>
      <c r="L7" s="43">
        <v>6.33</v>
      </c>
      <c r="M7" s="573" t="s">
        <v>51</v>
      </c>
      <c r="N7" s="48"/>
      <c r="O7" s="651">
        <f t="shared" si="1"/>
        <v>0</v>
      </c>
      <c r="P7" s="20">
        <v>2.37</v>
      </c>
    </row>
    <row r="8" spans="1:16">
      <c r="A8" s="3">
        <v>1001</v>
      </c>
      <c r="B8" s="97"/>
      <c r="C8" s="823">
        <f>B8*D8</f>
        <v>0</v>
      </c>
      <c r="D8" s="64">
        <v>6.33</v>
      </c>
      <c r="E8" s="74">
        <v>1041</v>
      </c>
      <c r="F8" s="48"/>
      <c r="G8" s="651">
        <f>F8*H8</f>
        <v>0</v>
      </c>
      <c r="H8" s="20">
        <v>6.33</v>
      </c>
      <c r="I8" s="40">
        <v>1089</v>
      </c>
      <c r="J8" s="48"/>
      <c r="K8" s="651">
        <f t="shared" si="0"/>
        <v>0</v>
      </c>
      <c r="L8" s="43">
        <v>6.33</v>
      </c>
      <c r="M8" s="573" t="s">
        <v>52</v>
      </c>
      <c r="N8" s="48"/>
      <c r="O8" s="651">
        <f t="shared" si="1"/>
        <v>0</v>
      </c>
      <c r="P8" s="20">
        <v>6.33</v>
      </c>
    </row>
    <row r="9" spans="1:16">
      <c r="A9" s="26">
        <v>1002</v>
      </c>
      <c r="B9" s="98"/>
      <c r="C9" s="647">
        <f t="shared" ref="C9:C67" si="2">B9*D9</f>
        <v>0</v>
      </c>
      <c r="D9" s="20">
        <v>6.33</v>
      </c>
      <c r="E9" s="74">
        <v>1042</v>
      </c>
      <c r="F9" s="48"/>
      <c r="G9" s="651">
        <f t="shared" ref="G9:G67" si="3">F9*H9</f>
        <v>0</v>
      </c>
      <c r="H9" s="20">
        <v>6.33</v>
      </c>
      <c r="I9" s="40">
        <v>1090</v>
      </c>
      <c r="J9" s="48"/>
      <c r="K9" s="651">
        <f t="shared" si="0"/>
        <v>0</v>
      </c>
      <c r="L9" s="43">
        <v>6.33</v>
      </c>
      <c r="M9" s="573" t="s">
        <v>58</v>
      </c>
      <c r="N9" s="48"/>
      <c r="O9" s="651">
        <f t="shared" si="1"/>
        <v>0</v>
      </c>
      <c r="P9" s="20">
        <v>2.37</v>
      </c>
    </row>
    <row r="10" spans="1:16">
      <c r="A10" s="26">
        <v>1003</v>
      </c>
      <c r="B10" s="98"/>
      <c r="C10" s="647">
        <f t="shared" si="2"/>
        <v>0</v>
      </c>
      <c r="D10" s="20">
        <v>6.33</v>
      </c>
      <c r="E10" s="74">
        <v>1043</v>
      </c>
      <c r="F10" s="48"/>
      <c r="G10" s="651">
        <f t="shared" si="3"/>
        <v>0</v>
      </c>
      <c r="H10" s="20">
        <v>6.33</v>
      </c>
      <c r="I10" s="40">
        <v>1091</v>
      </c>
      <c r="J10" s="48"/>
      <c r="K10" s="651">
        <f t="shared" si="0"/>
        <v>0</v>
      </c>
      <c r="L10" s="43">
        <v>6.33</v>
      </c>
      <c r="M10" s="121" t="s">
        <v>19</v>
      </c>
      <c r="N10" s="48"/>
      <c r="O10" s="651">
        <f t="shared" si="1"/>
        <v>0</v>
      </c>
      <c r="P10" s="20">
        <v>6.33</v>
      </c>
    </row>
    <row r="11" spans="1:16">
      <c r="A11" s="26">
        <v>1004</v>
      </c>
      <c r="B11" s="98"/>
      <c r="C11" s="647">
        <f t="shared" si="2"/>
        <v>0</v>
      </c>
      <c r="D11" s="20">
        <v>6.33</v>
      </c>
      <c r="E11" s="74">
        <v>1044</v>
      </c>
      <c r="F11" s="48"/>
      <c r="G11" s="651">
        <f t="shared" si="3"/>
        <v>0</v>
      </c>
      <c r="H11" s="20">
        <v>6.33</v>
      </c>
      <c r="I11" s="40">
        <v>1092</v>
      </c>
      <c r="J11" s="48"/>
      <c r="K11" s="651">
        <f t="shared" si="0"/>
        <v>0</v>
      </c>
      <c r="L11" s="43">
        <v>6.33</v>
      </c>
      <c r="M11" s="121" t="s">
        <v>20</v>
      </c>
      <c r="N11" s="48"/>
      <c r="O11" s="651">
        <f t="shared" si="1"/>
        <v>0</v>
      </c>
      <c r="P11" s="20">
        <v>6.33</v>
      </c>
    </row>
    <row r="12" spans="1:16">
      <c r="A12" s="26">
        <v>1005</v>
      </c>
      <c r="B12" s="98"/>
      <c r="C12" s="647">
        <f t="shared" si="2"/>
        <v>0</v>
      </c>
      <c r="D12" s="20">
        <v>6.33</v>
      </c>
      <c r="E12" s="75">
        <v>1045</v>
      </c>
      <c r="F12" s="41"/>
      <c r="G12" s="651">
        <f t="shared" si="3"/>
        <v>0</v>
      </c>
      <c r="H12" s="20">
        <v>6.33</v>
      </c>
      <c r="I12" s="40">
        <v>1093</v>
      </c>
      <c r="J12" s="48"/>
      <c r="K12" s="651">
        <f t="shared" si="0"/>
        <v>0</v>
      </c>
      <c r="L12" s="43">
        <v>6.33</v>
      </c>
      <c r="M12" s="121" t="s">
        <v>21</v>
      </c>
      <c r="N12" s="48"/>
      <c r="O12" s="651">
        <f t="shared" si="1"/>
        <v>0</v>
      </c>
      <c r="P12" s="20">
        <v>6.33</v>
      </c>
    </row>
    <row r="13" spans="1:16">
      <c r="A13" s="26">
        <v>1006</v>
      </c>
      <c r="B13" s="98"/>
      <c r="C13" s="647">
        <f t="shared" si="2"/>
        <v>0</v>
      </c>
      <c r="D13" s="20">
        <v>6.33</v>
      </c>
      <c r="E13" s="74">
        <v>1046</v>
      </c>
      <c r="F13" s="48"/>
      <c r="G13" s="651">
        <f t="shared" si="3"/>
        <v>0</v>
      </c>
      <c r="H13" s="20">
        <v>6.33</v>
      </c>
      <c r="I13" s="42">
        <v>1094</v>
      </c>
      <c r="J13" s="48"/>
      <c r="K13" s="651">
        <f t="shared" si="0"/>
        <v>0</v>
      </c>
      <c r="L13" s="43">
        <v>6.33</v>
      </c>
      <c r="M13" s="121" t="s">
        <v>76</v>
      </c>
      <c r="N13" s="48"/>
      <c r="O13" s="651">
        <f t="shared" si="1"/>
        <v>0</v>
      </c>
      <c r="P13" s="20">
        <v>6.33</v>
      </c>
    </row>
    <row r="14" spans="1:16">
      <c r="A14" s="26">
        <v>1007</v>
      </c>
      <c r="B14" s="98"/>
      <c r="C14" s="647">
        <f t="shared" si="2"/>
        <v>0</v>
      </c>
      <c r="D14" s="20">
        <v>6.33</v>
      </c>
      <c r="E14" s="74">
        <v>1047</v>
      </c>
      <c r="F14" s="48"/>
      <c r="G14" s="651">
        <f t="shared" si="3"/>
        <v>0</v>
      </c>
      <c r="H14" s="20">
        <v>6.33</v>
      </c>
      <c r="I14" s="40">
        <v>1095</v>
      </c>
      <c r="J14" s="48"/>
      <c r="K14" s="651">
        <f t="shared" si="0"/>
        <v>0</v>
      </c>
      <c r="L14" s="43">
        <v>6.33</v>
      </c>
      <c r="M14" s="573" t="s">
        <v>71</v>
      </c>
      <c r="N14" s="48"/>
      <c r="O14" s="651">
        <f t="shared" si="1"/>
        <v>0</v>
      </c>
      <c r="P14" s="20">
        <v>2.37</v>
      </c>
    </row>
    <row r="15" spans="1:16" ht="15" thickBot="1">
      <c r="A15" s="26">
        <v>1008</v>
      </c>
      <c r="B15" s="98"/>
      <c r="C15" s="647">
        <f t="shared" si="2"/>
        <v>0</v>
      </c>
      <c r="D15" s="20">
        <v>6.33</v>
      </c>
      <c r="E15" s="822" t="s">
        <v>32</v>
      </c>
      <c r="F15" s="48"/>
      <c r="G15" s="651">
        <f t="shared" si="3"/>
        <v>0</v>
      </c>
      <c r="H15" s="20">
        <v>6.33</v>
      </c>
      <c r="I15" s="36">
        <v>1096</v>
      </c>
      <c r="J15" s="37"/>
      <c r="K15" s="651">
        <f t="shared" si="0"/>
        <v>0</v>
      </c>
      <c r="L15" s="43">
        <v>6.33</v>
      </c>
      <c r="M15" s="573" t="s">
        <v>65</v>
      </c>
      <c r="N15" s="48"/>
      <c r="O15" s="651">
        <f t="shared" si="1"/>
        <v>0</v>
      </c>
      <c r="P15" s="20">
        <v>2.37</v>
      </c>
    </row>
    <row r="16" spans="1:16" ht="15" thickBot="1">
      <c r="A16" s="26">
        <v>1009</v>
      </c>
      <c r="B16" s="98"/>
      <c r="C16" s="647">
        <f t="shared" si="2"/>
        <v>0</v>
      </c>
      <c r="D16" s="20">
        <v>6.33</v>
      </c>
      <c r="E16" s="822" t="s">
        <v>33</v>
      </c>
      <c r="F16" s="48"/>
      <c r="G16" s="651">
        <f t="shared" si="3"/>
        <v>0</v>
      </c>
      <c r="H16" s="20">
        <v>6.33</v>
      </c>
      <c r="I16" s="1487" t="s">
        <v>17</v>
      </c>
      <c r="J16" s="1488"/>
      <c r="K16" s="1488"/>
      <c r="L16" s="1488"/>
      <c r="M16" s="573" t="s">
        <v>35</v>
      </c>
      <c r="N16" s="48"/>
      <c r="O16" s="651">
        <f t="shared" si="1"/>
        <v>0</v>
      </c>
      <c r="P16" s="20">
        <v>2.37</v>
      </c>
    </row>
    <row r="17" spans="1:16">
      <c r="A17" s="53" t="s">
        <v>22</v>
      </c>
      <c r="B17" s="98"/>
      <c r="C17" s="647">
        <f t="shared" si="2"/>
        <v>0</v>
      </c>
      <c r="D17" s="20">
        <v>6.33</v>
      </c>
      <c r="E17" s="822" t="s">
        <v>34</v>
      </c>
      <c r="F17" s="48"/>
      <c r="G17" s="651">
        <f t="shared" si="3"/>
        <v>0</v>
      </c>
      <c r="H17" s="20">
        <v>6.33</v>
      </c>
      <c r="I17" s="85">
        <v>1001</v>
      </c>
      <c r="J17" s="62"/>
      <c r="K17" s="685">
        <f t="shared" ref="K17:K67" si="4">J17*L17</f>
        <v>0</v>
      </c>
      <c r="L17" s="64">
        <v>6.33</v>
      </c>
      <c r="M17" s="827" t="s">
        <v>36</v>
      </c>
      <c r="N17" s="48"/>
      <c r="O17" s="651">
        <f t="shared" si="1"/>
        <v>0</v>
      </c>
      <c r="P17" s="20">
        <v>8.5299999999999994</v>
      </c>
    </row>
    <row r="18" spans="1:16">
      <c r="A18" s="53" t="s">
        <v>23</v>
      </c>
      <c r="B18" s="98"/>
      <c r="C18" s="647">
        <f t="shared" si="2"/>
        <v>0</v>
      </c>
      <c r="D18" s="20">
        <v>6.33</v>
      </c>
      <c r="E18" s="822" t="s">
        <v>35</v>
      </c>
      <c r="F18" s="48"/>
      <c r="G18" s="651">
        <f t="shared" si="3"/>
        <v>0</v>
      </c>
      <c r="H18" s="20">
        <v>6.33</v>
      </c>
      <c r="I18" s="121">
        <v>1002</v>
      </c>
      <c r="J18" s="48"/>
      <c r="K18" s="651">
        <f t="shared" si="4"/>
        <v>0</v>
      </c>
      <c r="L18" s="20">
        <v>6.33</v>
      </c>
      <c r="M18" s="827" t="s">
        <v>62</v>
      </c>
      <c r="N18" s="48"/>
      <c r="O18" s="651">
        <f t="shared" si="1"/>
        <v>0</v>
      </c>
      <c r="P18" s="20">
        <v>2.37</v>
      </c>
    </row>
    <row r="19" spans="1:16">
      <c r="A19" s="824" t="s">
        <v>24</v>
      </c>
      <c r="B19" s="98"/>
      <c r="C19" s="647">
        <f t="shared" si="2"/>
        <v>0</v>
      </c>
      <c r="D19" s="20">
        <v>6.33</v>
      </c>
      <c r="E19" s="822" t="s">
        <v>36</v>
      </c>
      <c r="F19" s="48"/>
      <c r="G19" s="651">
        <f t="shared" si="3"/>
        <v>0</v>
      </c>
      <c r="H19" s="20">
        <v>6.33</v>
      </c>
      <c r="I19" s="121">
        <v>1003</v>
      </c>
      <c r="J19" s="48"/>
      <c r="K19" s="651">
        <f t="shared" si="4"/>
        <v>0</v>
      </c>
      <c r="L19" s="20">
        <v>6.33</v>
      </c>
      <c r="M19" s="80" t="s">
        <v>66</v>
      </c>
      <c r="N19" s="48"/>
      <c r="O19" s="651">
        <f t="shared" si="1"/>
        <v>0</v>
      </c>
      <c r="P19" s="20">
        <v>6.33</v>
      </c>
    </row>
    <row r="20" spans="1:16" s="5" customFormat="1">
      <c r="A20" s="824" t="s">
        <v>25</v>
      </c>
      <c r="B20" s="98"/>
      <c r="C20" s="647">
        <f t="shared" si="2"/>
        <v>0</v>
      </c>
      <c r="D20" s="20">
        <v>6.33</v>
      </c>
      <c r="E20" s="822" t="s">
        <v>62</v>
      </c>
      <c r="F20" s="48"/>
      <c r="G20" s="651">
        <f t="shared" si="3"/>
        <v>0</v>
      </c>
      <c r="H20" s="20">
        <v>6.33</v>
      </c>
      <c r="I20" s="121">
        <v>1004</v>
      </c>
      <c r="J20" s="48"/>
      <c r="K20" s="651">
        <f t="shared" si="4"/>
        <v>0</v>
      </c>
      <c r="L20" s="20">
        <v>6.33</v>
      </c>
      <c r="M20" s="80" t="s">
        <v>67</v>
      </c>
      <c r="N20" s="48"/>
      <c r="O20" s="651">
        <f t="shared" si="1"/>
        <v>0</v>
      </c>
      <c r="P20" s="20">
        <v>6.33</v>
      </c>
    </row>
    <row r="21" spans="1:16">
      <c r="A21" s="824" t="s">
        <v>26</v>
      </c>
      <c r="B21" s="98"/>
      <c r="C21" s="647">
        <f t="shared" si="2"/>
        <v>0</v>
      </c>
      <c r="D21" s="20">
        <v>6.33</v>
      </c>
      <c r="E21" s="783">
        <v>1049</v>
      </c>
      <c r="F21" s="48"/>
      <c r="G21" s="651">
        <f t="shared" si="3"/>
        <v>0</v>
      </c>
      <c r="H21" s="20">
        <v>6.33</v>
      </c>
      <c r="I21" s="121">
        <v>1005</v>
      </c>
      <c r="J21" s="48"/>
      <c r="K21" s="651">
        <f t="shared" si="4"/>
        <v>0</v>
      </c>
      <c r="L21" s="20">
        <v>6.33</v>
      </c>
      <c r="M21" s="80" t="s">
        <v>68</v>
      </c>
      <c r="N21" s="48"/>
      <c r="O21" s="651">
        <f t="shared" si="1"/>
        <v>0</v>
      </c>
      <c r="P21" s="20">
        <v>6.33</v>
      </c>
    </row>
    <row r="22" spans="1:16">
      <c r="A22" s="824" t="s">
        <v>59</v>
      </c>
      <c r="B22" s="98"/>
      <c r="C22" s="647">
        <f t="shared" si="2"/>
        <v>0</v>
      </c>
      <c r="D22" s="20">
        <v>6.33</v>
      </c>
      <c r="E22" s="783">
        <v>1050</v>
      </c>
      <c r="F22" s="48"/>
      <c r="G22" s="651">
        <f t="shared" si="3"/>
        <v>0</v>
      </c>
      <c r="H22" s="20">
        <v>6.33</v>
      </c>
      <c r="I22" s="121">
        <v>1006</v>
      </c>
      <c r="J22" s="48"/>
      <c r="K22" s="651">
        <f t="shared" si="4"/>
        <v>0</v>
      </c>
      <c r="L22" s="20">
        <v>6.33</v>
      </c>
      <c r="M22" s="80" t="s">
        <v>102</v>
      </c>
      <c r="N22" s="48"/>
      <c r="O22" s="651">
        <f t="shared" si="1"/>
        <v>0</v>
      </c>
      <c r="P22" s="20">
        <v>6.33</v>
      </c>
    </row>
    <row r="23" spans="1:16">
      <c r="A23" s="9" t="s">
        <v>27</v>
      </c>
      <c r="B23" s="98"/>
      <c r="C23" s="647">
        <f t="shared" si="2"/>
        <v>0</v>
      </c>
      <c r="D23" s="20">
        <v>6.33</v>
      </c>
      <c r="E23" s="783">
        <v>1051</v>
      </c>
      <c r="F23" s="48"/>
      <c r="G23" s="651">
        <f t="shared" si="3"/>
        <v>0</v>
      </c>
      <c r="H23" s="20">
        <v>6.33</v>
      </c>
      <c r="I23" s="121">
        <v>1007</v>
      </c>
      <c r="J23" s="48"/>
      <c r="K23" s="651">
        <f t="shared" si="4"/>
        <v>0</v>
      </c>
      <c r="L23" s="20">
        <v>6.33</v>
      </c>
      <c r="M23" s="828" t="s">
        <v>70</v>
      </c>
      <c r="N23" s="48"/>
      <c r="O23" s="651">
        <f t="shared" si="1"/>
        <v>0</v>
      </c>
      <c r="P23" s="20">
        <f t="shared" ref="P23:P27" si="5">L51</f>
        <v>2.37</v>
      </c>
    </row>
    <row r="24" spans="1:16">
      <c r="A24" s="9" t="s">
        <v>28</v>
      </c>
      <c r="B24" s="98"/>
      <c r="C24" s="647">
        <f t="shared" si="2"/>
        <v>0</v>
      </c>
      <c r="D24" s="20">
        <v>6.33</v>
      </c>
      <c r="E24" s="783">
        <v>1052</v>
      </c>
      <c r="F24" s="48"/>
      <c r="G24" s="651">
        <f t="shared" si="3"/>
        <v>0</v>
      </c>
      <c r="H24" s="20">
        <v>6.33</v>
      </c>
      <c r="I24" s="121">
        <v>1008</v>
      </c>
      <c r="J24" s="48"/>
      <c r="K24" s="651">
        <f t="shared" si="4"/>
        <v>0</v>
      </c>
      <c r="L24" s="20">
        <v>6.33</v>
      </c>
      <c r="M24" s="828" t="s">
        <v>39</v>
      </c>
      <c r="N24" s="48"/>
      <c r="O24" s="651">
        <f t="shared" si="1"/>
        <v>0</v>
      </c>
      <c r="P24" s="20">
        <f t="shared" si="5"/>
        <v>2.37</v>
      </c>
    </row>
    <row r="25" spans="1:16" s="5" customFormat="1">
      <c r="A25" s="825" t="s">
        <v>29</v>
      </c>
      <c r="B25" s="98"/>
      <c r="C25" s="647">
        <f t="shared" si="2"/>
        <v>0</v>
      </c>
      <c r="D25" s="20">
        <v>6.33</v>
      </c>
      <c r="E25" s="783">
        <v>1053</v>
      </c>
      <c r="F25" s="48"/>
      <c r="G25" s="651">
        <f t="shared" si="3"/>
        <v>0</v>
      </c>
      <c r="H25" s="20">
        <v>6.33</v>
      </c>
      <c r="I25" s="121">
        <v>1009</v>
      </c>
      <c r="J25" s="48"/>
      <c r="K25" s="651">
        <f t="shared" si="4"/>
        <v>0</v>
      </c>
      <c r="L25" s="20">
        <v>6.33</v>
      </c>
      <c r="M25" s="828" t="s">
        <v>72</v>
      </c>
      <c r="N25" s="48"/>
      <c r="O25" s="651">
        <f t="shared" si="1"/>
        <v>0</v>
      </c>
      <c r="P25" s="20">
        <f t="shared" si="5"/>
        <v>2.37</v>
      </c>
    </row>
    <row r="26" spans="1:16">
      <c r="A26" s="825" t="s">
        <v>30</v>
      </c>
      <c r="B26" s="98"/>
      <c r="C26" s="647">
        <f t="shared" si="2"/>
        <v>0</v>
      </c>
      <c r="D26" s="20">
        <v>6.33</v>
      </c>
      <c r="E26" s="783">
        <v>1054</v>
      </c>
      <c r="F26" s="48"/>
      <c r="G26" s="651">
        <f t="shared" si="3"/>
        <v>0</v>
      </c>
      <c r="H26" s="20">
        <v>6.33</v>
      </c>
      <c r="I26" s="573" t="s">
        <v>22</v>
      </c>
      <c r="J26" s="48"/>
      <c r="K26" s="651">
        <f t="shared" si="4"/>
        <v>0</v>
      </c>
      <c r="L26" s="20">
        <v>2.37</v>
      </c>
      <c r="M26" s="828" t="s">
        <v>73</v>
      </c>
      <c r="N26" s="48" t="s">
        <v>18</v>
      </c>
      <c r="O26" s="651"/>
      <c r="P26" s="20">
        <v>6.33</v>
      </c>
    </row>
    <row r="27" spans="1:16">
      <c r="A27" s="825" t="s">
        <v>31</v>
      </c>
      <c r="B27" s="98"/>
      <c r="C27" s="647">
        <f t="shared" si="2"/>
        <v>0</v>
      </c>
      <c r="D27" s="20">
        <v>6.33</v>
      </c>
      <c r="E27" s="783">
        <v>1055</v>
      </c>
      <c r="F27" s="48"/>
      <c r="G27" s="651">
        <f t="shared" si="3"/>
        <v>0</v>
      </c>
      <c r="H27" s="20">
        <v>6.33</v>
      </c>
      <c r="I27" s="573" t="s">
        <v>23</v>
      </c>
      <c r="J27" s="48"/>
      <c r="K27" s="651">
        <f t="shared" si="4"/>
        <v>0</v>
      </c>
      <c r="L27" s="20">
        <v>2.37</v>
      </c>
      <c r="M27" s="828" t="s">
        <v>63</v>
      </c>
      <c r="N27" s="48"/>
      <c r="O27" s="651">
        <f t="shared" si="1"/>
        <v>0</v>
      </c>
      <c r="P27" s="20">
        <f t="shared" si="5"/>
        <v>2.37</v>
      </c>
    </row>
    <row r="28" spans="1:16">
      <c r="A28" s="825" t="s">
        <v>60</v>
      </c>
      <c r="B28" s="98"/>
      <c r="C28" s="647">
        <f t="shared" si="2"/>
        <v>0</v>
      </c>
      <c r="D28" s="20">
        <v>6.33</v>
      </c>
      <c r="E28" s="783">
        <v>1056</v>
      </c>
      <c r="F28" s="48"/>
      <c r="G28" s="651">
        <f t="shared" si="3"/>
        <v>0</v>
      </c>
      <c r="H28" s="20">
        <v>6.33</v>
      </c>
      <c r="I28" s="573" t="s">
        <v>24</v>
      </c>
      <c r="J28" s="48"/>
      <c r="K28" s="651">
        <f t="shared" si="4"/>
        <v>0</v>
      </c>
      <c r="L28" s="20">
        <v>2.37</v>
      </c>
      <c r="M28" s="80" t="s">
        <v>74</v>
      </c>
      <c r="N28" s="48"/>
      <c r="O28" s="651">
        <f t="shared" si="1"/>
        <v>0</v>
      </c>
      <c r="P28" s="20">
        <v>6.33</v>
      </c>
    </row>
    <row r="29" spans="1:16">
      <c r="A29" s="26">
        <v>1012</v>
      </c>
      <c r="B29" s="98"/>
      <c r="C29" s="647">
        <f t="shared" si="2"/>
        <v>0</v>
      </c>
      <c r="D29" s="20">
        <v>6.33</v>
      </c>
      <c r="E29" s="783">
        <v>1057</v>
      </c>
      <c r="F29" s="48"/>
      <c r="G29" s="651">
        <f t="shared" si="3"/>
        <v>0</v>
      </c>
      <c r="H29" s="20">
        <v>6.33</v>
      </c>
      <c r="I29" s="573" t="s">
        <v>25</v>
      </c>
      <c r="J29" s="48"/>
      <c r="K29" s="651">
        <f t="shared" si="4"/>
        <v>0</v>
      </c>
      <c r="L29" s="20">
        <v>2.37</v>
      </c>
      <c r="M29" s="80" t="s">
        <v>77</v>
      </c>
      <c r="N29" s="48"/>
      <c r="O29" s="651">
        <f t="shared" si="1"/>
        <v>0</v>
      </c>
      <c r="P29" s="20">
        <v>6.33</v>
      </c>
    </row>
    <row r="30" spans="1:16">
      <c r="A30" s="26">
        <v>1013</v>
      </c>
      <c r="B30" s="98"/>
      <c r="C30" s="647">
        <f t="shared" si="2"/>
        <v>0</v>
      </c>
      <c r="D30" s="20">
        <v>6.33</v>
      </c>
      <c r="E30" s="783">
        <v>1058</v>
      </c>
      <c r="F30" s="48"/>
      <c r="G30" s="651">
        <f t="shared" si="3"/>
        <v>0</v>
      </c>
      <c r="H30" s="20">
        <v>6.33</v>
      </c>
      <c r="I30" s="573" t="s">
        <v>26</v>
      </c>
      <c r="J30" s="48"/>
      <c r="K30" s="651">
        <f t="shared" si="4"/>
        <v>0</v>
      </c>
      <c r="L30" s="20">
        <v>2.37</v>
      </c>
      <c r="M30" s="54" t="s">
        <v>78</v>
      </c>
      <c r="N30" s="48"/>
      <c r="O30" s="651">
        <f t="shared" si="1"/>
        <v>0</v>
      </c>
      <c r="P30" s="20">
        <v>6.33</v>
      </c>
    </row>
    <row r="31" spans="1:16">
      <c r="A31" s="26">
        <v>1014</v>
      </c>
      <c r="B31" s="98"/>
      <c r="C31" s="647">
        <f t="shared" si="2"/>
        <v>0</v>
      </c>
      <c r="D31" s="20">
        <v>6.33</v>
      </c>
      <c r="E31" s="783">
        <v>1059</v>
      </c>
      <c r="F31" s="48"/>
      <c r="G31" s="651">
        <f t="shared" si="3"/>
        <v>0</v>
      </c>
      <c r="H31" s="20">
        <v>6.33</v>
      </c>
      <c r="I31" s="573" t="s">
        <v>59</v>
      </c>
      <c r="J31" s="48"/>
      <c r="K31" s="651">
        <f t="shared" si="4"/>
        <v>0</v>
      </c>
      <c r="L31" s="20">
        <v>2.37</v>
      </c>
      <c r="M31" s="54" t="s">
        <v>79</v>
      </c>
      <c r="N31" s="48"/>
      <c r="O31" s="651">
        <f t="shared" si="1"/>
        <v>0</v>
      </c>
      <c r="P31" s="20">
        <v>6.33</v>
      </c>
    </row>
    <row r="32" spans="1:16">
      <c r="A32" s="26">
        <v>1015</v>
      </c>
      <c r="B32" s="98"/>
      <c r="C32" s="647">
        <f t="shared" si="2"/>
        <v>0</v>
      </c>
      <c r="D32" s="20">
        <v>6.33</v>
      </c>
      <c r="E32" s="762" t="s">
        <v>37</v>
      </c>
      <c r="F32" s="48"/>
      <c r="G32" s="651">
        <f t="shared" si="3"/>
        <v>0</v>
      </c>
      <c r="H32" s="20">
        <v>6.33</v>
      </c>
      <c r="I32" s="598" t="s">
        <v>27</v>
      </c>
      <c r="J32" s="48"/>
      <c r="K32" s="651">
        <f t="shared" si="4"/>
        <v>0</v>
      </c>
      <c r="L32" s="20">
        <v>2.37</v>
      </c>
      <c r="M32" s="54" t="s">
        <v>80</v>
      </c>
      <c r="N32" s="48"/>
      <c r="O32" s="651">
        <f t="shared" si="1"/>
        <v>0</v>
      </c>
      <c r="P32" s="20">
        <v>6.33</v>
      </c>
    </row>
    <row r="33" spans="1:16">
      <c r="A33" s="26">
        <v>1016</v>
      </c>
      <c r="B33" s="98"/>
      <c r="C33" s="647">
        <f t="shared" si="2"/>
        <v>0</v>
      </c>
      <c r="D33" s="20">
        <v>6.33</v>
      </c>
      <c r="E33" s="762" t="s">
        <v>38</v>
      </c>
      <c r="F33" s="48"/>
      <c r="G33" s="651">
        <f t="shared" si="3"/>
        <v>0</v>
      </c>
      <c r="H33" s="20">
        <v>6.33</v>
      </c>
      <c r="I33" s="598" t="s">
        <v>28</v>
      </c>
      <c r="J33" s="48"/>
      <c r="K33" s="651">
        <f t="shared" si="4"/>
        <v>0</v>
      </c>
      <c r="L33" s="20">
        <v>2.37</v>
      </c>
      <c r="M33" s="54" t="s">
        <v>81</v>
      </c>
      <c r="N33" s="48"/>
      <c r="O33" s="651">
        <f t="shared" si="1"/>
        <v>0</v>
      </c>
      <c r="P33" s="20">
        <v>6.33</v>
      </c>
    </row>
    <row r="34" spans="1:16">
      <c r="A34" s="26">
        <v>1017</v>
      </c>
      <c r="B34" s="98"/>
      <c r="C34" s="647">
        <f t="shared" si="2"/>
        <v>0</v>
      </c>
      <c r="D34" s="20">
        <v>6.33</v>
      </c>
      <c r="E34" s="762" t="s">
        <v>39</v>
      </c>
      <c r="F34" s="48"/>
      <c r="G34" s="651">
        <f t="shared" si="3"/>
        <v>0</v>
      </c>
      <c r="H34" s="20">
        <v>6.33</v>
      </c>
      <c r="I34" s="598" t="s">
        <v>29</v>
      </c>
      <c r="J34" s="48"/>
      <c r="K34" s="651">
        <f t="shared" si="4"/>
        <v>0</v>
      </c>
      <c r="L34" s="20">
        <v>2.37</v>
      </c>
      <c r="M34" s="54" t="s">
        <v>82</v>
      </c>
      <c r="N34" s="48"/>
      <c r="O34" s="651">
        <f t="shared" si="1"/>
        <v>0</v>
      </c>
      <c r="P34" s="20">
        <v>6.33</v>
      </c>
    </row>
    <row r="35" spans="1:16">
      <c r="A35" s="26">
        <v>1018</v>
      </c>
      <c r="B35" s="98"/>
      <c r="C35" s="647">
        <f t="shared" si="2"/>
        <v>0</v>
      </c>
      <c r="D35" s="20">
        <v>6.33</v>
      </c>
      <c r="E35" s="762" t="s">
        <v>40</v>
      </c>
      <c r="F35" s="48"/>
      <c r="G35" s="651">
        <f t="shared" si="3"/>
        <v>0</v>
      </c>
      <c r="H35" s="20">
        <v>6.33</v>
      </c>
      <c r="I35" s="598" t="s">
        <v>30</v>
      </c>
      <c r="J35" s="48"/>
      <c r="K35" s="651">
        <f t="shared" si="4"/>
        <v>0</v>
      </c>
      <c r="L35" s="20">
        <v>2.37</v>
      </c>
      <c r="M35" s="54" t="s">
        <v>83</v>
      </c>
      <c r="N35" s="48"/>
      <c r="O35" s="651">
        <f t="shared" si="1"/>
        <v>0</v>
      </c>
      <c r="P35" s="20">
        <v>6.33</v>
      </c>
    </row>
    <row r="36" spans="1:16">
      <c r="A36" s="26">
        <v>1019</v>
      </c>
      <c r="B36" s="98"/>
      <c r="C36" s="647">
        <f t="shared" si="2"/>
        <v>0</v>
      </c>
      <c r="D36" s="20">
        <v>6.33</v>
      </c>
      <c r="E36" s="762" t="s">
        <v>41</v>
      </c>
      <c r="F36" s="48" t="s">
        <v>18</v>
      </c>
      <c r="G36" s="651"/>
      <c r="H36" s="20">
        <v>6.33</v>
      </c>
      <c r="I36" s="598" t="s">
        <v>31</v>
      </c>
      <c r="J36" s="48"/>
      <c r="K36" s="651">
        <f t="shared" si="4"/>
        <v>0</v>
      </c>
      <c r="L36" s="20">
        <v>6.33</v>
      </c>
      <c r="M36" s="828" t="s">
        <v>54</v>
      </c>
      <c r="N36" s="48"/>
      <c r="O36" s="651">
        <f t="shared" si="1"/>
        <v>0</v>
      </c>
      <c r="P36" s="20">
        <v>2.37</v>
      </c>
    </row>
    <row r="37" spans="1:16">
      <c r="A37" s="26">
        <v>1020</v>
      </c>
      <c r="B37" s="98"/>
      <c r="C37" s="647">
        <f t="shared" si="2"/>
        <v>0</v>
      </c>
      <c r="D37" s="20">
        <v>6.33</v>
      </c>
      <c r="E37" s="768" t="s">
        <v>63</v>
      </c>
      <c r="F37" s="41"/>
      <c r="G37" s="651">
        <f t="shared" si="3"/>
        <v>0</v>
      </c>
      <c r="H37" s="20">
        <v>6.33</v>
      </c>
      <c r="I37" s="598" t="s">
        <v>60</v>
      </c>
      <c r="J37" s="48"/>
      <c r="K37" s="651">
        <f t="shared" si="4"/>
        <v>0</v>
      </c>
      <c r="L37" s="20">
        <v>2.37</v>
      </c>
      <c r="M37" s="828" t="s">
        <v>55</v>
      </c>
      <c r="N37" s="48"/>
      <c r="O37" s="651">
        <f t="shared" si="1"/>
        <v>0</v>
      </c>
      <c r="P37" s="20">
        <v>2.37</v>
      </c>
    </row>
    <row r="38" spans="1:16">
      <c r="A38" s="26">
        <v>1021</v>
      </c>
      <c r="B38" s="98"/>
      <c r="C38" s="647">
        <f t="shared" si="2"/>
        <v>0</v>
      </c>
      <c r="D38" s="20">
        <v>6.33</v>
      </c>
      <c r="E38" s="603">
        <v>1061</v>
      </c>
      <c r="F38" s="41"/>
      <c r="G38" s="651">
        <f t="shared" si="3"/>
        <v>0</v>
      </c>
      <c r="H38" s="20">
        <v>6.33</v>
      </c>
      <c r="I38" s="121">
        <v>1012</v>
      </c>
      <c r="J38" s="48"/>
      <c r="K38" s="651">
        <f t="shared" si="4"/>
        <v>0</v>
      </c>
      <c r="L38" s="20">
        <v>6.33</v>
      </c>
      <c r="M38" s="828" t="s">
        <v>56</v>
      </c>
      <c r="N38" s="48"/>
      <c r="O38" s="651">
        <f t="shared" si="1"/>
        <v>0</v>
      </c>
      <c r="P38" s="20">
        <v>2.37</v>
      </c>
    </row>
    <row r="39" spans="1:16">
      <c r="A39" s="26">
        <v>1022</v>
      </c>
      <c r="B39" s="98"/>
      <c r="C39" s="647">
        <f t="shared" si="2"/>
        <v>0</v>
      </c>
      <c r="D39" s="20">
        <v>6.33</v>
      </c>
      <c r="E39" s="783">
        <v>1062</v>
      </c>
      <c r="F39" s="48"/>
      <c r="G39" s="651">
        <f t="shared" si="3"/>
        <v>0</v>
      </c>
      <c r="H39" s="20">
        <v>6.33</v>
      </c>
      <c r="I39" s="121">
        <v>1013</v>
      </c>
      <c r="J39" s="48"/>
      <c r="K39" s="651">
        <f t="shared" si="4"/>
        <v>0</v>
      </c>
      <c r="L39" s="20">
        <v>6.33</v>
      </c>
      <c r="M39" s="828" t="s">
        <v>57</v>
      </c>
      <c r="N39" s="48"/>
      <c r="O39" s="651">
        <f t="shared" si="1"/>
        <v>0</v>
      </c>
      <c r="P39" s="20">
        <v>6.33</v>
      </c>
    </row>
    <row r="40" spans="1:16">
      <c r="A40" s="26">
        <v>1023</v>
      </c>
      <c r="B40" s="98"/>
      <c r="C40" s="647">
        <f t="shared" si="2"/>
        <v>0</v>
      </c>
      <c r="D40" s="20">
        <v>6.33</v>
      </c>
      <c r="E40" s="783">
        <v>1063</v>
      </c>
      <c r="F40" s="48"/>
      <c r="G40" s="651">
        <f t="shared" si="3"/>
        <v>0</v>
      </c>
      <c r="H40" s="20">
        <v>6.33</v>
      </c>
      <c r="I40" s="121">
        <v>1014</v>
      </c>
      <c r="J40" s="48"/>
      <c r="K40" s="651">
        <f t="shared" si="4"/>
        <v>0</v>
      </c>
      <c r="L40" s="20">
        <v>6.33</v>
      </c>
      <c r="M40" s="828" t="s">
        <v>64</v>
      </c>
      <c r="N40" s="48"/>
      <c r="O40" s="651">
        <f t="shared" si="1"/>
        <v>0</v>
      </c>
      <c r="P40" s="20">
        <v>2.37</v>
      </c>
    </row>
    <row r="41" spans="1:16">
      <c r="A41" s="9" t="s">
        <v>43</v>
      </c>
      <c r="B41" s="98"/>
      <c r="C41" s="647">
        <f t="shared" si="2"/>
        <v>0</v>
      </c>
      <c r="D41" s="20">
        <v>6.33</v>
      </c>
      <c r="E41" s="783">
        <v>1064</v>
      </c>
      <c r="F41" s="48"/>
      <c r="G41" s="651">
        <f t="shared" si="3"/>
        <v>0</v>
      </c>
      <c r="H41" s="20">
        <v>6.33</v>
      </c>
      <c r="I41" s="121">
        <v>1015</v>
      </c>
      <c r="J41" s="48"/>
      <c r="K41" s="651">
        <f t="shared" si="4"/>
        <v>0</v>
      </c>
      <c r="L41" s="20">
        <v>6.33</v>
      </c>
      <c r="M41" s="234" t="s">
        <v>84</v>
      </c>
      <c r="N41" s="48"/>
      <c r="O41" s="651">
        <f t="shared" si="1"/>
        <v>0</v>
      </c>
      <c r="P41" s="20">
        <v>6.33</v>
      </c>
    </row>
    <row r="42" spans="1:16">
      <c r="A42" s="9" t="s">
        <v>44</v>
      </c>
      <c r="B42" s="98"/>
      <c r="C42" s="647">
        <f t="shared" si="2"/>
        <v>0</v>
      </c>
      <c r="D42" s="20">
        <v>6.33</v>
      </c>
      <c r="E42" s="783">
        <v>1065</v>
      </c>
      <c r="F42" s="48"/>
      <c r="G42" s="651">
        <f t="shared" si="3"/>
        <v>0</v>
      </c>
      <c r="H42" s="20">
        <v>6.33</v>
      </c>
      <c r="I42" s="121">
        <v>1016</v>
      </c>
      <c r="J42" s="48"/>
      <c r="K42" s="651">
        <f t="shared" si="4"/>
        <v>0</v>
      </c>
      <c r="L42" s="20">
        <v>6.33</v>
      </c>
      <c r="M42" s="234" t="s">
        <v>85</v>
      </c>
      <c r="N42" s="48"/>
      <c r="O42" s="651">
        <f>N42*P42</f>
        <v>0</v>
      </c>
      <c r="P42" s="20">
        <v>6.33</v>
      </c>
    </row>
    <row r="43" spans="1:16">
      <c r="A43" s="9" t="s">
        <v>45</v>
      </c>
      <c r="B43" s="98"/>
      <c r="C43" s="647">
        <f t="shared" si="2"/>
        <v>0</v>
      </c>
      <c r="D43" s="20">
        <v>6.33</v>
      </c>
      <c r="E43" s="783">
        <v>1066</v>
      </c>
      <c r="F43" s="48"/>
      <c r="G43" s="651">
        <f t="shared" si="3"/>
        <v>0</v>
      </c>
      <c r="H43" s="20">
        <v>6.33</v>
      </c>
      <c r="I43" s="121">
        <v>1017</v>
      </c>
      <c r="J43" s="48"/>
      <c r="K43" s="651">
        <f t="shared" si="4"/>
        <v>0</v>
      </c>
      <c r="L43" s="20">
        <v>6.33</v>
      </c>
      <c r="M43" s="234" t="s">
        <v>75</v>
      </c>
      <c r="N43" s="48"/>
      <c r="O43" s="651">
        <f t="shared" si="1"/>
        <v>0</v>
      </c>
      <c r="P43" s="20">
        <v>6.33</v>
      </c>
    </row>
    <row r="44" spans="1:16" ht="15" thickBot="1">
      <c r="A44" s="9" t="s">
        <v>46</v>
      </c>
      <c r="B44" s="98"/>
      <c r="C44" s="647">
        <f t="shared" si="2"/>
        <v>0</v>
      </c>
      <c r="D44" s="20">
        <v>6.33</v>
      </c>
      <c r="E44" s="783">
        <v>1067</v>
      </c>
      <c r="F44" s="48"/>
      <c r="G44" s="651">
        <f t="shared" si="3"/>
        <v>0</v>
      </c>
      <c r="H44" s="20">
        <v>6.33</v>
      </c>
      <c r="I44" s="121">
        <v>1018</v>
      </c>
      <c r="J44" s="48"/>
      <c r="K44" s="651">
        <f t="shared" si="4"/>
        <v>0</v>
      </c>
      <c r="L44" s="20">
        <v>6.33</v>
      </c>
      <c r="M44" s="234" t="s">
        <v>86</v>
      </c>
      <c r="N44" s="48"/>
      <c r="O44" s="651">
        <f t="shared" si="1"/>
        <v>0</v>
      </c>
      <c r="P44" s="20">
        <v>6.33</v>
      </c>
    </row>
    <row r="45" spans="1:16" ht="15" thickBot="1">
      <c r="A45" s="9" t="s">
        <v>47</v>
      </c>
      <c r="B45" s="98"/>
      <c r="C45" s="647">
        <f t="shared" si="2"/>
        <v>0</v>
      </c>
      <c r="D45" s="20">
        <v>6.33</v>
      </c>
      <c r="E45" s="783">
        <v>1068</v>
      </c>
      <c r="F45" s="48"/>
      <c r="G45" s="651">
        <f t="shared" si="3"/>
        <v>0</v>
      </c>
      <c r="H45" s="20">
        <v>6.33</v>
      </c>
      <c r="I45" s="121">
        <v>1019</v>
      </c>
      <c r="J45" s="48"/>
      <c r="K45" s="651">
        <f t="shared" si="4"/>
        <v>0</v>
      </c>
      <c r="L45" s="20">
        <v>6.33</v>
      </c>
      <c r="M45" s="73" t="s">
        <v>10</v>
      </c>
      <c r="N45" s="32">
        <f>SUM(N5:N44)</f>
        <v>0</v>
      </c>
      <c r="O45" s="648">
        <f>SUM(O5:O44)</f>
        <v>0</v>
      </c>
      <c r="P45" s="650">
        <f>O45</f>
        <v>0</v>
      </c>
    </row>
    <row r="46" spans="1:16" ht="15" thickBot="1">
      <c r="A46" s="9" t="s">
        <v>61</v>
      </c>
      <c r="B46" s="98"/>
      <c r="C46" s="647">
        <f t="shared" si="2"/>
        <v>0</v>
      </c>
      <c r="D46" s="20">
        <v>6.33</v>
      </c>
      <c r="E46" s="783">
        <v>1069</v>
      </c>
      <c r="F46" s="48"/>
      <c r="G46" s="651">
        <f t="shared" si="3"/>
        <v>0</v>
      </c>
      <c r="H46" s="20">
        <v>6.33</v>
      </c>
      <c r="I46" s="121">
        <v>1020</v>
      </c>
      <c r="J46" s="48"/>
      <c r="K46" s="651">
        <f t="shared" si="4"/>
        <v>0</v>
      </c>
      <c r="L46" s="20">
        <v>6.33</v>
      </c>
      <c r="M46" s="1488" t="s">
        <v>88</v>
      </c>
      <c r="N46" s="1488"/>
      <c r="O46" s="1488"/>
      <c r="P46" s="1489"/>
    </row>
    <row r="47" spans="1:16">
      <c r="A47" s="26">
        <v>1025</v>
      </c>
      <c r="B47" s="98"/>
      <c r="C47" s="647">
        <f t="shared" si="2"/>
        <v>0</v>
      </c>
      <c r="D47" s="20">
        <v>6.33</v>
      </c>
      <c r="E47" s="783">
        <v>1070</v>
      </c>
      <c r="F47" s="48"/>
      <c r="G47" s="651">
        <f t="shared" si="3"/>
        <v>0</v>
      </c>
      <c r="H47" s="20">
        <v>6.33</v>
      </c>
      <c r="I47" s="121">
        <v>1021</v>
      </c>
      <c r="J47" s="48"/>
      <c r="K47" s="651">
        <f t="shared" si="4"/>
        <v>0</v>
      </c>
      <c r="L47" s="20">
        <v>6.33</v>
      </c>
      <c r="M47" s="70" t="s">
        <v>89</v>
      </c>
      <c r="N47" s="62"/>
      <c r="O47" s="685">
        <f t="shared" ref="O47:O56" si="6">N47*P47</f>
        <v>0</v>
      </c>
      <c r="P47" s="64">
        <v>1.21</v>
      </c>
    </row>
    <row r="48" spans="1:16">
      <c r="A48" s="26">
        <v>1026</v>
      </c>
      <c r="B48" s="98"/>
      <c r="C48" s="647">
        <f t="shared" si="2"/>
        <v>0</v>
      </c>
      <c r="D48" s="20">
        <v>6.33</v>
      </c>
      <c r="E48" s="783">
        <v>1071</v>
      </c>
      <c r="F48" s="48"/>
      <c r="G48" s="651">
        <f t="shared" si="3"/>
        <v>0</v>
      </c>
      <c r="H48" s="20">
        <v>6.33</v>
      </c>
      <c r="I48" s="121">
        <v>1022</v>
      </c>
      <c r="J48" s="48"/>
      <c r="K48" s="651">
        <f t="shared" si="4"/>
        <v>0</v>
      </c>
      <c r="L48" s="20">
        <v>6.33</v>
      </c>
      <c r="M48" s="71" t="s">
        <v>90</v>
      </c>
      <c r="N48" s="48"/>
      <c r="O48" s="651">
        <f t="shared" si="6"/>
        <v>0</v>
      </c>
      <c r="P48" s="20">
        <v>1.21</v>
      </c>
    </row>
    <row r="49" spans="1:16">
      <c r="A49" s="26">
        <v>1027</v>
      </c>
      <c r="B49" s="98"/>
      <c r="C49" s="647">
        <f t="shared" si="2"/>
        <v>0</v>
      </c>
      <c r="D49" s="20">
        <v>6.33</v>
      </c>
      <c r="E49" s="783">
        <v>1072</v>
      </c>
      <c r="F49" s="48"/>
      <c r="G49" s="651">
        <f t="shared" si="3"/>
        <v>0</v>
      </c>
      <c r="H49" s="20">
        <v>6.33</v>
      </c>
      <c r="I49" s="121">
        <v>1023</v>
      </c>
      <c r="J49" s="48"/>
      <c r="K49" s="651">
        <f t="shared" si="4"/>
        <v>0</v>
      </c>
      <c r="L49" s="20">
        <v>6.33</v>
      </c>
      <c r="M49" s="55" t="s">
        <v>91</v>
      </c>
      <c r="N49" s="49"/>
      <c r="O49" s="651">
        <f>N49*P49</f>
        <v>0</v>
      </c>
      <c r="P49" s="20">
        <f>P48</f>
        <v>1.21</v>
      </c>
    </row>
    <row r="50" spans="1:16">
      <c r="A50" s="26">
        <v>1028</v>
      </c>
      <c r="B50" s="98"/>
      <c r="C50" s="647">
        <f t="shared" si="2"/>
        <v>0</v>
      </c>
      <c r="D50" s="20">
        <v>6.33</v>
      </c>
      <c r="E50" s="783">
        <v>1073</v>
      </c>
      <c r="F50" s="48"/>
      <c r="G50" s="651">
        <f t="shared" si="3"/>
        <v>0</v>
      </c>
      <c r="H50" s="20">
        <v>6.33</v>
      </c>
      <c r="I50" s="573" t="s">
        <v>43</v>
      </c>
      <c r="J50" s="48"/>
      <c r="K50" s="651">
        <f t="shared" si="4"/>
        <v>0</v>
      </c>
      <c r="L50" s="20">
        <v>2.37</v>
      </c>
      <c r="M50" s="71" t="s">
        <v>92</v>
      </c>
      <c r="N50" s="58"/>
      <c r="O50" s="651">
        <f t="shared" si="6"/>
        <v>0</v>
      </c>
      <c r="P50" s="20">
        <f t="shared" ref="P50:P56" si="7">P49</f>
        <v>1.21</v>
      </c>
    </row>
    <row r="51" spans="1:16">
      <c r="A51" s="26">
        <v>1029</v>
      </c>
      <c r="B51" s="98"/>
      <c r="C51" s="647">
        <f t="shared" si="2"/>
        <v>0</v>
      </c>
      <c r="D51" s="20">
        <v>6.33</v>
      </c>
      <c r="E51" s="783">
        <v>1074</v>
      </c>
      <c r="F51" s="48"/>
      <c r="G51" s="651">
        <f t="shared" si="3"/>
        <v>0</v>
      </c>
      <c r="H51" s="20">
        <v>6.33</v>
      </c>
      <c r="I51" s="573" t="s">
        <v>44</v>
      </c>
      <c r="J51" s="48"/>
      <c r="K51" s="651">
        <f t="shared" si="4"/>
        <v>0</v>
      </c>
      <c r="L51" s="20">
        <v>2.37</v>
      </c>
      <c r="M51" s="71" t="s">
        <v>93</v>
      </c>
      <c r="N51" s="48"/>
      <c r="O51" s="651">
        <f t="shared" si="6"/>
        <v>0</v>
      </c>
      <c r="P51" s="20">
        <f t="shared" si="7"/>
        <v>1.21</v>
      </c>
    </row>
    <row r="52" spans="1:16">
      <c r="A52" s="26">
        <v>1030</v>
      </c>
      <c r="B52" s="98"/>
      <c r="C52" s="647">
        <f t="shared" si="2"/>
        <v>0</v>
      </c>
      <c r="D52" s="20">
        <v>6.33</v>
      </c>
      <c r="E52" s="783">
        <v>1075</v>
      </c>
      <c r="F52" s="48"/>
      <c r="G52" s="651">
        <f t="shared" si="3"/>
        <v>0</v>
      </c>
      <c r="H52" s="20">
        <v>6.33</v>
      </c>
      <c r="I52" s="573" t="s">
        <v>45</v>
      </c>
      <c r="J52" s="48"/>
      <c r="K52" s="651">
        <f t="shared" si="4"/>
        <v>0</v>
      </c>
      <c r="L52" s="20">
        <v>2.37</v>
      </c>
      <c r="M52" s="71" t="s">
        <v>94</v>
      </c>
      <c r="N52" s="48"/>
      <c r="O52" s="651">
        <f t="shared" si="6"/>
        <v>0</v>
      </c>
      <c r="P52" s="20">
        <f t="shared" si="7"/>
        <v>1.21</v>
      </c>
    </row>
    <row r="53" spans="1:16">
      <c r="A53" s="26">
        <v>1031</v>
      </c>
      <c r="B53" s="98"/>
      <c r="C53" s="647">
        <f t="shared" si="2"/>
        <v>0</v>
      </c>
      <c r="D53" s="20">
        <v>6.33</v>
      </c>
      <c r="E53" s="783">
        <v>1076</v>
      </c>
      <c r="F53" s="48"/>
      <c r="G53" s="651">
        <f t="shared" si="3"/>
        <v>0</v>
      </c>
      <c r="H53" s="20">
        <v>6.33</v>
      </c>
      <c r="I53" s="573" t="s">
        <v>46</v>
      </c>
      <c r="J53" s="48"/>
      <c r="K53" s="651">
        <f t="shared" si="4"/>
        <v>0</v>
      </c>
      <c r="L53" s="20">
        <v>2.37</v>
      </c>
      <c r="M53" s="71" t="s">
        <v>95</v>
      </c>
      <c r="N53" s="48"/>
      <c r="O53" s="651">
        <f t="shared" si="6"/>
        <v>0</v>
      </c>
      <c r="P53" s="20">
        <f t="shared" si="7"/>
        <v>1.21</v>
      </c>
    </row>
    <row r="54" spans="1:16">
      <c r="A54" s="26">
        <v>1032</v>
      </c>
      <c r="B54" s="98"/>
      <c r="C54" s="647">
        <f t="shared" si="2"/>
        <v>0</v>
      </c>
      <c r="D54" s="20">
        <v>6.33</v>
      </c>
      <c r="E54" s="783">
        <v>1077</v>
      </c>
      <c r="F54" s="48"/>
      <c r="G54" s="651">
        <f t="shared" si="3"/>
        <v>0</v>
      </c>
      <c r="H54" s="20">
        <v>6.33</v>
      </c>
      <c r="I54" s="830" t="s">
        <v>47</v>
      </c>
      <c r="J54" s="49"/>
      <c r="K54" s="651">
        <f t="shared" si="4"/>
        <v>0</v>
      </c>
      <c r="L54" s="20">
        <v>6.33</v>
      </c>
      <c r="M54" s="71" t="s">
        <v>96</v>
      </c>
      <c r="N54" s="48"/>
      <c r="O54" s="651">
        <f t="shared" si="6"/>
        <v>0</v>
      </c>
      <c r="P54" s="20">
        <f t="shared" si="7"/>
        <v>1.21</v>
      </c>
    </row>
    <row r="55" spans="1:16">
      <c r="A55" s="26">
        <v>1033</v>
      </c>
      <c r="B55" s="98"/>
      <c r="C55" s="647">
        <f t="shared" si="2"/>
        <v>0</v>
      </c>
      <c r="D55" s="20">
        <v>6.33</v>
      </c>
      <c r="E55" s="783">
        <v>1078</v>
      </c>
      <c r="F55" s="48"/>
      <c r="G55" s="651">
        <f t="shared" si="3"/>
        <v>0</v>
      </c>
      <c r="H55" s="20">
        <v>6.33</v>
      </c>
      <c r="I55" s="830" t="s">
        <v>61</v>
      </c>
      <c r="J55" s="49"/>
      <c r="K55" s="651">
        <f t="shared" si="4"/>
        <v>0</v>
      </c>
      <c r="L55" s="20">
        <v>2.37</v>
      </c>
      <c r="M55" s="71" t="s">
        <v>97</v>
      </c>
      <c r="N55" s="48"/>
      <c r="O55" s="651">
        <f t="shared" si="6"/>
        <v>0</v>
      </c>
      <c r="P55" s="20">
        <f t="shared" si="7"/>
        <v>1.21</v>
      </c>
    </row>
    <row r="56" spans="1:16" ht="15" thickBot="1">
      <c r="A56" s="26">
        <v>1034</v>
      </c>
      <c r="B56" s="98"/>
      <c r="C56" s="647">
        <f t="shared" si="2"/>
        <v>0</v>
      </c>
      <c r="D56" s="20">
        <v>6.33</v>
      </c>
      <c r="E56" s="783">
        <v>1079</v>
      </c>
      <c r="F56" s="48"/>
      <c r="G56" s="651">
        <f t="shared" si="3"/>
        <v>0</v>
      </c>
      <c r="H56" s="20">
        <v>6.33</v>
      </c>
      <c r="I56" s="121">
        <v>1025</v>
      </c>
      <c r="J56" s="48"/>
      <c r="K56" s="651">
        <f t="shared" si="4"/>
        <v>0</v>
      </c>
      <c r="L56" s="20">
        <v>6.33</v>
      </c>
      <c r="M56" s="72" t="s">
        <v>98</v>
      </c>
      <c r="N56" s="37"/>
      <c r="O56" s="832">
        <f t="shared" si="6"/>
        <v>0</v>
      </c>
      <c r="P56" s="20">
        <f t="shared" si="7"/>
        <v>1.21</v>
      </c>
    </row>
    <row r="57" spans="1:16" ht="15" thickBot="1">
      <c r="A57" s="26">
        <v>1035</v>
      </c>
      <c r="B57" s="98"/>
      <c r="C57" s="647">
        <f t="shared" si="2"/>
        <v>0</v>
      </c>
      <c r="D57" s="20">
        <v>6.33</v>
      </c>
      <c r="E57" s="783">
        <v>1080</v>
      </c>
      <c r="F57" s="48"/>
      <c r="G57" s="651">
        <f t="shared" si="3"/>
        <v>0</v>
      </c>
      <c r="H57" s="20">
        <v>6.33</v>
      </c>
      <c r="I57" s="121">
        <v>1026</v>
      </c>
      <c r="J57" s="48"/>
      <c r="K57" s="651">
        <f t="shared" si="4"/>
        <v>0</v>
      </c>
      <c r="L57" s="20">
        <v>6.33</v>
      </c>
      <c r="M57" s="829" t="s">
        <v>10</v>
      </c>
      <c r="N57" s="32">
        <f>SUM(N47:N56)</f>
        <v>0</v>
      </c>
      <c r="O57" s="648">
        <f>SUM(O47:O56)</f>
        <v>0</v>
      </c>
      <c r="P57" s="650">
        <f>O57</f>
        <v>0</v>
      </c>
    </row>
    <row r="58" spans="1:16">
      <c r="A58" s="9" t="s">
        <v>48</v>
      </c>
      <c r="B58" s="98"/>
      <c r="C58" s="647">
        <f t="shared" si="2"/>
        <v>0</v>
      </c>
      <c r="D58" s="20">
        <v>6.33</v>
      </c>
      <c r="E58" s="783">
        <v>1081</v>
      </c>
      <c r="F58" s="48"/>
      <c r="G58" s="651">
        <f t="shared" si="3"/>
        <v>0</v>
      </c>
      <c r="H58" s="20">
        <v>6.33</v>
      </c>
      <c r="I58" s="121">
        <v>1027</v>
      </c>
      <c r="J58" s="48"/>
      <c r="K58" s="651">
        <f t="shared" si="4"/>
        <v>0</v>
      </c>
      <c r="L58" s="20">
        <v>6.33</v>
      </c>
      <c r="M58" s="161"/>
      <c r="N58" s="62"/>
      <c r="O58" s="62"/>
      <c r="P58" s="64"/>
    </row>
    <row r="59" spans="1:16">
      <c r="A59" s="9" t="s">
        <v>49</v>
      </c>
      <c r="B59" s="98"/>
      <c r="C59" s="647">
        <f t="shared" si="2"/>
        <v>0</v>
      </c>
      <c r="D59" s="20">
        <v>6.33</v>
      </c>
      <c r="E59" s="783">
        <v>1082</v>
      </c>
      <c r="F59" s="48"/>
      <c r="G59" s="651">
        <f t="shared" si="3"/>
        <v>0</v>
      </c>
      <c r="H59" s="20">
        <v>6.33</v>
      </c>
      <c r="I59" s="121">
        <v>1028</v>
      </c>
      <c r="J59" s="48"/>
      <c r="K59" s="651">
        <f t="shared" si="4"/>
        <v>0</v>
      </c>
      <c r="L59" s="20">
        <v>6.33</v>
      </c>
      <c r="M59" s="54"/>
      <c r="N59" s="48"/>
      <c r="O59" s="48"/>
      <c r="P59" s="20"/>
    </row>
    <row r="60" spans="1:16">
      <c r="A60" s="9" t="s">
        <v>50</v>
      </c>
      <c r="B60" s="98"/>
      <c r="C60" s="647">
        <f t="shared" si="2"/>
        <v>0</v>
      </c>
      <c r="D60" s="20">
        <v>6.33</v>
      </c>
      <c r="E60" s="783">
        <v>1083</v>
      </c>
      <c r="F60" s="48"/>
      <c r="G60" s="651">
        <f t="shared" si="3"/>
        <v>0</v>
      </c>
      <c r="H60" s="20">
        <v>6.33</v>
      </c>
      <c r="I60" s="121">
        <v>1029</v>
      </c>
      <c r="J60" s="48"/>
      <c r="K60" s="651">
        <f t="shared" si="4"/>
        <v>0</v>
      </c>
      <c r="L60" s="20">
        <v>6.33</v>
      </c>
      <c r="M60" s="54"/>
      <c r="N60" s="48"/>
      <c r="O60" s="48"/>
      <c r="P60" s="20"/>
    </row>
    <row r="61" spans="1:16">
      <c r="A61" s="9" t="s">
        <v>51</v>
      </c>
      <c r="B61" s="98"/>
      <c r="C61" s="647">
        <f t="shared" si="2"/>
        <v>0</v>
      </c>
      <c r="D61" s="20">
        <v>6.33</v>
      </c>
      <c r="E61" s="762" t="s">
        <v>53</v>
      </c>
      <c r="F61" s="48"/>
      <c r="G61" s="651">
        <f t="shared" si="3"/>
        <v>0</v>
      </c>
      <c r="H61" s="20">
        <v>6.33</v>
      </c>
      <c r="I61" s="121">
        <v>1030</v>
      </c>
      <c r="J61" s="48"/>
      <c r="K61" s="651">
        <f t="shared" si="4"/>
        <v>0</v>
      </c>
      <c r="L61" s="20">
        <v>6.33</v>
      </c>
      <c r="M61" s="54"/>
      <c r="N61" s="48"/>
      <c r="O61" s="48"/>
      <c r="P61" s="20"/>
    </row>
    <row r="62" spans="1:16" ht="15" thickBot="1">
      <c r="A62" s="9" t="s">
        <v>52</v>
      </c>
      <c r="B62" s="98"/>
      <c r="C62" s="647">
        <f t="shared" si="2"/>
        <v>0</v>
      </c>
      <c r="D62" s="20">
        <v>6.33</v>
      </c>
      <c r="E62" s="762" t="s">
        <v>54</v>
      </c>
      <c r="F62" s="48"/>
      <c r="G62" s="651">
        <f t="shared" si="3"/>
        <v>0</v>
      </c>
      <c r="H62" s="20">
        <v>6.33</v>
      </c>
      <c r="I62" s="121">
        <v>1031</v>
      </c>
      <c r="J62" s="48"/>
      <c r="K62" s="651">
        <f t="shared" si="4"/>
        <v>0</v>
      </c>
      <c r="L62" s="20">
        <v>6.33</v>
      </c>
      <c r="M62" s="162"/>
      <c r="N62" s="37"/>
      <c r="O62" s="640"/>
      <c r="P62" s="38"/>
    </row>
    <row r="63" spans="1:16">
      <c r="A63" s="9" t="s">
        <v>58</v>
      </c>
      <c r="B63" s="98"/>
      <c r="C63" s="647">
        <f t="shared" si="2"/>
        <v>0</v>
      </c>
      <c r="D63" s="20">
        <v>6.33</v>
      </c>
      <c r="E63" s="762" t="s">
        <v>55</v>
      </c>
      <c r="F63" s="48"/>
      <c r="G63" s="651">
        <f t="shared" si="3"/>
        <v>0</v>
      </c>
      <c r="H63" s="20">
        <v>6.33</v>
      </c>
      <c r="I63" s="121">
        <v>1032</v>
      </c>
      <c r="J63" s="48"/>
      <c r="K63" s="651">
        <f t="shared" si="4"/>
        <v>0</v>
      </c>
      <c r="L63" s="20">
        <v>6.33</v>
      </c>
      <c r="M63" s="1490" t="s">
        <v>87</v>
      </c>
      <c r="N63" s="1491"/>
      <c r="O63" s="1491"/>
      <c r="P63" s="1492"/>
    </row>
    <row r="64" spans="1:16">
      <c r="A64" s="26">
        <v>1037</v>
      </c>
      <c r="B64" s="98"/>
      <c r="C64" s="647">
        <f t="shared" si="2"/>
        <v>0</v>
      </c>
      <c r="D64" s="20">
        <v>6.33</v>
      </c>
      <c r="E64" s="762" t="s">
        <v>56</v>
      </c>
      <c r="F64" s="48"/>
      <c r="G64" s="651">
        <f t="shared" si="3"/>
        <v>0</v>
      </c>
      <c r="H64" s="20">
        <v>6.33</v>
      </c>
      <c r="I64" s="121">
        <v>1033</v>
      </c>
      <c r="J64" s="48"/>
      <c r="K64" s="651">
        <f t="shared" si="4"/>
        <v>0</v>
      </c>
      <c r="L64" s="20">
        <v>6.33</v>
      </c>
      <c r="M64" s="1460" t="s">
        <v>100</v>
      </c>
      <c r="N64" s="1252"/>
      <c r="O64" s="1252"/>
      <c r="P64" s="1461"/>
    </row>
    <row r="65" spans="1:16">
      <c r="A65" s="26">
        <v>1038</v>
      </c>
      <c r="B65" s="98"/>
      <c r="C65" s="647">
        <f t="shared" si="2"/>
        <v>0</v>
      </c>
      <c r="D65" s="20">
        <v>6.33</v>
      </c>
      <c r="E65" s="762" t="s">
        <v>57</v>
      </c>
      <c r="F65" s="48"/>
      <c r="G65" s="651">
        <f t="shared" si="3"/>
        <v>0</v>
      </c>
      <c r="H65" s="20">
        <v>6.33</v>
      </c>
      <c r="I65" s="121">
        <v>1034</v>
      </c>
      <c r="J65" s="48"/>
      <c r="K65" s="651">
        <f t="shared" si="4"/>
        <v>0</v>
      </c>
      <c r="L65" s="20">
        <v>6.33</v>
      </c>
      <c r="M65" s="1460" t="s">
        <v>101</v>
      </c>
      <c r="N65" s="1252"/>
      <c r="O65" s="1252"/>
      <c r="P65" s="1461"/>
    </row>
    <row r="66" spans="1:16">
      <c r="A66" s="26">
        <v>1039</v>
      </c>
      <c r="B66" s="98"/>
      <c r="C66" s="647">
        <f t="shared" si="2"/>
        <v>0</v>
      </c>
      <c r="D66" s="20">
        <v>6.33</v>
      </c>
      <c r="E66" s="762" t="s">
        <v>64</v>
      </c>
      <c r="F66" s="48"/>
      <c r="G66" s="651">
        <f t="shared" si="3"/>
        <v>0</v>
      </c>
      <c r="H66" s="20">
        <v>6.33</v>
      </c>
      <c r="I66" s="121">
        <v>1035</v>
      </c>
      <c r="J66" s="48"/>
      <c r="K66" s="651">
        <f t="shared" si="4"/>
        <v>0</v>
      </c>
      <c r="L66" s="20">
        <v>6.33</v>
      </c>
      <c r="M66" s="1460" t="s">
        <v>103</v>
      </c>
      <c r="N66" s="1252"/>
      <c r="O66" s="1252"/>
      <c r="P66" s="1461"/>
    </row>
    <row r="67" spans="1:16" ht="15" thickBot="1">
      <c r="A67" s="84">
        <v>1040</v>
      </c>
      <c r="B67" s="184"/>
      <c r="C67" s="826">
        <f t="shared" si="2"/>
        <v>0</v>
      </c>
      <c r="D67" s="20">
        <v>6.33</v>
      </c>
      <c r="E67" s="783">
        <v>1085</v>
      </c>
      <c r="F67" s="48"/>
      <c r="G67" s="651">
        <f t="shared" si="3"/>
        <v>0</v>
      </c>
      <c r="H67" s="20">
        <v>6.33</v>
      </c>
      <c r="I67" s="831" t="s">
        <v>48</v>
      </c>
      <c r="J67" s="37"/>
      <c r="K67" s="832">
        <f t="shared" si="4"/>
        <v>0</v>
      </c>
      <c r="L67" s="38">
        <v>2.37</v>
      </c>
      <c r="M67" s="1462" t="s">
        <v>104</v>
      </c>
      <c r="N67" s="1463"/>
      <c r="O67" s="1463"/>
      <c r="P67" s="1464"/>
    </row>
    <row r="68" spans="1:16" ht="15" customHeight="1" thickBot="1">
      <c r="A68" s="11" t="s">
        <v>10</v>
      </c>
      <c r="B68" s="564">
        <f>SUM(B8:B67)</f>
        <v>0</v>
      </c>
      <c r="C68" s="648">
        <f>SUM(C8:C67)</f>
        <v>0</v>
      </c>
      <c r="D68" s="650">
        <f>C68</f>
        <v>0</v>
      </c>
      <c r="E68" s="11" t="s">
        <v>10</v>
      </c>
      <c r="F68" s="564">
        <f>SUM(F8:F67)</f>
        <v>0</v>
      </c>
      <c r="G68" s="648">
        <f>SUM(G8:G67)</f>
        <v>0</v>
      </c>
      <c r="H68" s="650">
        <f>G68</f>
        <v>0</v>
      </c>
      <c r="I68" s="28" t="s">
        <v>10</v>
      </c>
      <c r="J68" s="564">
        <f>SUM(J8:J67)</f>
        <v>0</v>
      </c>
      <c r="K68" s="648">
        <f>SUM(K8:K67)</f>
        <v>0</v>
      </c>
      <c r="L68" s="650">
        <f>K68</f>
        <v>0</v>
      </c>
      <c r="M68" s="7" t="s">
        <v>10</v>
      </c>
      <c r="N68" s="564">
        <f>N57+N45</f>
        <v>0</v>
      </c>
      <c r="O68" s="648">
        <f>O57+O45</f>
        <v>0</v>
      </c>
      <c r="P68" s="650">
        <f>O68</f>
        <v>0</v>
      </c>
    </row>
    <row r="69" spans="1:16" ht="6" customHeight="1" thickBot="1">
      <c r="A69" s="1484"/>
      <c r="B69" s="1420"/>
      <c r="C69" s="1420"/>
      <c r="D69" s="1420"/>
      <c r="E69" s="1420"/>
      <c r="F69" s="1420"/>
      <c r="G69" s="1420"/>
      <c r="H69" s="1420"/>
      <c r="I69" s="1420"/>
      <c r="J69" s="1420"/>
      <c r="K69" s="1420"/>
      <c r="L69" s="1420"/>
      <c r="M69" s="1420"/>
      <c r="N69" s="1420"/>
      <c r="O69" s="1420"/>
      <c r="P69" s="1414"/>
    </row>
    <row r="70" spans="1:16" ht="15" thickBot="1">
      <c r="A70" s="21" t="s">
        <v>11</v>
      </c>
      <c r="B70" s="22">
        <f>B68</f>
        <v>0</v>
      </c>
      <c r="C70" s="22"/>
      <c r="D70" s="649">
        <f>D68</f>
        <v>0</v>
      </c>
      <c r="E70" s="21" t="s">
        <v>11</v>
      </c>
      <c r="F70" s="22">
        <f>F68</f>
        <v>0</v>
      </c>
      <c r="G70" s="22"/>
      <c r="H70" s="649">
        <f>H68</f>
        <v>0</v>
      </c>
      <c r="I70" s="21" t="s">
        <v>11</v>
      </c>
      <c r="J70" s="22">
        <f>J68</f>
        <v>0</v>
      </c>
      <c r="K70" s="22"/>
      <c r="L70" s="649">
        <f>L68</f>
        <v>0</v>
      </c>
      <c r="M70" s="21" t="s">
        <v>11</v>
      </c>
      <c r="N70" s="23">
        <f>N68</f>
        <v>0</v>
      </c>
      <c r="O70" s="766">
        <f>O68</f>
        <v>0</v>
      </c>
      <c r="P70" s="652">
        <f>P68</f>
        <v>0</v>
      </c>
    </row>
    <row r="71" spans="1:16" ht="16.2" thickBot="1">
      <c r="A71" s="1465" t="s">
        <v>12</v>
      </c>
      <c r="B71" s="1467" t="s">
        <v>13</v>
      </c>
      <c r="C71" s="1468"/>
      <c r="D71" s="1468"/>
      <c r="E71" s="1468"/>
      <c r="F71" s="1468"/>
      <c r="G71" s="1468"/>
      <c r="H71" s="1468"/>
      <c r="I71" s="1468"/>
      <c r="J71" s="1468"/>
      <c r="K71" s="1468"/>
      <c r="L71" s="1469"/>
      <c r="M71" s="616" t="s">
        <v>14</v>
      </c>
      <c r="N71" s="1482">
        <f>N70+J70+F70+B70</f>
        <v>0</v>
      </c>
      <c r="O71" s="1482"/>
      <c r="P71" s="1483"/>
    </row>
    <row r="72" spans="1:16" ht="16.2" thickBot="1">
      <c r="A72" s="1466"/>
      <c r="B72" s="1470" t="s">
        <v>15</v>
      </c>
      <c r="C72" s="1471"/>
      <c r="D72" s="1471"/>
      <c r="E72" s="1472"/>
      <c r="F72" s="1473" t="s">
        <v>1165</v>
      </c>
      <c r="G72" s="1474"/>
      <c r="H72" s="1474"/>
      <c r="I72" s="1475"/>
      <c r="J72" s="1476"/>
      <c r="K72" s="1477"/>
      <c r="L72" s="1478"/>
      <c r="M72" s="616" t="s">
        <v>16</v>
      </c>
      <c r="N72" s="1479">
        <f>P70+L70+H70+D70</f>
        <v>0</v>
      </c>
      <c r="O72" s="1480"/>
      <c r="P72" s="1481"/>
    </row>
    <row r="73" spans="1:16">
      <c r="A73" s="4"/>
      <c r="B73" s="1"/>
      <c r="C73" s="10"/>
      <c r="D73" s="2"/>
      <c r="E73" s="1"/>
      <c r="F73" s="1"/>
      <c r="G73" s="10"/>
      <c r="H73" s="1"/>
      <c r="I73" s="1"/>
      <c r="J73" s="1"/>
      <c r="K73" s="10"/>
      <c r="L73" s="1"/>
      <c r="M73" s="1"/>
      <c r="N73" s="1"/>
      <c r="O73" s="10"/>
      <c r="P73" s="1"/>
    </row>
  </sheetData>
  <sheetProtection algorithmName="SHA-512" hashValue="18puR+Cneh7AQGbsiA1QtAwuDX/3iPnU6WwUk5FKUd7ExNSy30SYypuyV1kO5m27xeBtHIxxCLWk7SnqhxjMmw==" saltValue="UgwizrGOafBPhZTDCINQpA==" spinCount="100000" sheet="1" objects="1" scenarios="1"/>
  <mergeCells count="24">
    <mergeCell ref="A6:H6"/>
    <mergeCell ref="A5:H5"/>
    <mergeCell ref="B1:H1"/>
    <mergeCell ref="J1:L1"/>
    <mergeCell ref="M1:P2"/>
    <mergeCell ref="B2:H2"/>
    <mergeCell ref="J2:L2"/>
    <mergeCell ref="A3:P3"/>
    <mergeCell ref="A7:D7"/>
    <mergeCell ref="I16:L16"/>
    <mergeCell ref="M46:P46"/>
    <mergeCell ref="M63:P63"/>
    <mergeCell ref="M64:P64"/>
    <mergeCell ref="M65:P65"/>
    <mergeCell ref="M66:P66"/>
    <mergeCell ref="M67:P67"/>
    <mergeCell ref="A71:A72"/>
    <mergeCell ref="B71:L71"/>
    <mergeCell ref="B72:E72"/>
    <mergeCell ref="F72:I72"/>
    <mergeCell ref="J72:L72"/>
    <mergeCell ref="N72:P72"/>
    <mergeCell ref="N71:P71"/>
    <mergeCell ref="A69:P69"/>
  </mergeCells>
  <pageMargins left="0" right="0" top="0" bottom="0" header="0" footer="0"/>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view="pageLayout" topLeftCell="A46" zoomScaleNormal="110" workbookViewId="0"/>
  </sheetViews>
  <sheetFormatPr defaultRowHeight="14.4"/>
  <cols>
    <col min="1" max="1" width="16.6640625" customWidth="1"/>
    <col min="2" max="2" width="7.6640625" customWidth="1"/>
    <col min="3" max="3" width="7.6640625" style="6" hidden="1" customWidth="1"/>
    <col min="4" max="4" width="9.5546875" customWidth="1"/>
    <col min="5" max="5" width="16.6640625" customWidth="1"/>
    <col min="6" max="6" width="7.6640625" customWidth="1"/>
    <col min="7" max="7" width="9.5546875" style="6" hidden="1" customWidth="1"/>
    <col min="8" max="8" width="9.5546875" customWidth="1"/>
    <col min="9" max="9" width="16.6640625" customWidth="1"/>
    <col min="10" max="10" width="7.6640625" customWidth="1"/>
    <col min="11" max="11" width="7.6640625" style="6" hidden="1" customWidth="1"/>
    <col min="12" max="12" width="9.5546875" customWidth="1"/>
    <col min="13" max="13" width="16.6640625" customWidth="1"/>
    <col min="14" max="14" width="7.6640625" customWidth="1"/>
    <col min="15" max="15" width="8.88671875" style="6" hidden="1" customWidth="1"/>
    <col min="16" max="16" width="9.5546875" customWidth="1"/>
  </cols>
  <sheetData>
    <row r="1" spans="1:16" ht="16.5" customHeight="1">
      <c r="A1" s="833" t="s">
        <v>0</v>
      </c>
      <c r="B1" s="1499"/>
      <c r="C1" s="1499"/>
      <c r="D1" s="1499"/>
      <c r="E1" s="1499"/>
      <c r="F1" s="1499"/>
      <c r="G1" s="1499"/>
      <c r="H1" s="1499"/>
      <c r="I1" s="837" t="s">
        <v>1</v>
      </c>
      <c r="J1" s="1500"/>
      <c r="K1" s="1501"/>
      <c r="L1" s="1502"/>
      <c r="M1" s="1503">
        <v>6672</v>
      </c>
      <c r="N1" s="1504"/>
      <c r="O1" s="1504"/>
      <c r="P1" s="1505"/>
    </row>
    <row r="2" spans="1:16" ht="16.5" customHeight="1" thickBot="1">
      <c r="A2" s="834" t="s">
        <v>2</v>
      </c>
      <c r="B2" s="1509"/>
      <c r="C2" s="1509"/>
      <c r="D2" s="1509"/>
      <c r="E2" s="1509"/>
      <c r="F2" s="1509"/>
      <c r="G2" s="1509"/>
      <c r="H2" s="1509"/>
      <c r="I2" s="836" t="s">
        <v>3</v>
      </c>
      <c r="J2" s="1510"/>
      <c r="K2" s="1511"/>
      <c r="L2" s="1512"/>
      <c r="M2" s="1506"/>
      <c r="N2" s="1507"/>
      <c r="O2" s="1507"/>
      <c r="P2" s="1508"/>
    </row>
    <row r="3" spans="1:16" ht="6" customHeight="1" thickBot="1">
      <c r="A3" s="1513"/>
      <c r="B3" s="1420"/>
      <c r="C3" s="1420"/>
      <c r="D3" s="1420"/>
      <c r="E3" s="1420"/>
      <c r="F3" s="1420"/>
      <c r="G3" s="1420"/>
      <c r="H3" s="1420"/>
      <c r="I3" s="1420"/>
      <c r="J3" s="1420"/>
      <c r="K3" s="1420"/>
      <c r="L3" s="1420"/>
      <c r="M3" s="1420"/>
      <c r="N3" s="1420"/>
      <c r="O3" s="1420"/>
      <c r="P3" s="1414"/>
    </row>
    <row r="4" spans="1:16" ht="15" thickBot="1">
      <c r="A4" s="21" t="s">
        <v>4</v>
      </c>
      <c r="B4" s="131" t="s">
        <v>5</v>
      </c>
      <c r="C4" s="131"/>
      <c r="D4" s="134" t="s">
        <v>6</v>
      </c>
      <c r="E4" s="21" t="s">
        <v>4</v>
      </c>
      <c r="F4" s="131" t="s">
        <v>5</v>
      </c>
      <c r="G4" s="131"/>
      <c r="H4" s="134" t="s">
        <v>6</v>
      </c>
      <c r="I4" s="21" t="s">
        <v>4</v>
      </c>
      <c r="J4" s="131" t="s">
        <v>5</v>
      </c>
      <c r="K4" s="131"/>
      <c r="L4" s="134" t="s">
        <v>6</v>
      </c>
      <c r="M4" s="594" t="s">
        <v>4</v>
      </c>
      <c r="N4" s="131" t="s">
        <v>5</v>
      </c>
      <c r="O4" s="571"/>
      <c r="P4" s="134" t="s">
        <v>6</v>
      </c>
    </row>
    <row r="5" spans="1:16">
      <c r="A5" s="1577" t="s">
        <v>110</v>
      </c>
      <c r="B5" s="1578"/>
      <c r="C5" s="1578"/>
      <c r="D5" s="1579"/>
      <c r="E5" s="1526" t="s">
        <v>133</v>
      </c>
      <c r="F5" s="1527"/>
      <c r="G5" s="1527"/>
      <c r="H5" s="1529"/>
      <c r="I5" s="1546" t="s">
        <v>106</v>
      </c>
      <c r="J5" s="1547"/>
      <c r="K5" s="1548"/>
      <c r="L5" s="1548"/>
      <c r="M5" s="31">
        <v>6</v>
      </c>
      <c r="N5" s="189"/>
      <c r="O5" s="657">
        <f t="shared" ref="O5:O21" si="0">N5*P5</f>
        <v>0</v>
      </c>
      <c r="P5" s="45">
        <v>7.26</v>
      </c>
    </row>
    <row r="6" spans="1:16" ht="15" thickBot="1">
      <c r="A6" s="1555" t="s">
        <v>111</v>
      </c>
      <c r="B6" s="1556"/>
      <c r="C6" s="1557"/>
      <c r="D6" s="1558"/>
      <c r="E6" s="1559" t="s">
        <v>134</v>
      </c>
      <c r="F6" s="1560"/>
      <c r="G6" s="1560"/>
      <c r="H6" s="1561"/>
      <c r="I6" s="1549" t="s">
        <v>108</v>
      </c>
      <c r="J6" s="1549"/>
      <c r="K6" s="1549"/>
      <c r="L6" s="1549"/>
      <c r="M6" s="40">
        <v>7</v>
      </c>
      <c r="N6" s="98"/>
      <c r="O6" s="657">
        <f t="shared" si="0"/>
        <v>0</v>
      </c>
      <c r="P6" s="20">
        <f t="shared" ref="P6:P21" si="1">P5</f>
        <v>7.26</v>
      </c>
    </row>
    <row r="7" spans="1:16" ht="15" thickBot="1">
      <c r="A7" s="1562" t="s">
        <v>112</v>
      </c>
      <c r="B7" s="1563"/>
      <c r="C7" s="1563"/>
      <c r="D7" s="1564"/>
      <c r="E7" s="782">
        <v>1133</v>
      </c>
      <c r="F7" s="62"/>
      <c r="G7" s="657">
        <f t="shared" ref="G7:G12" si="2">F7*H7</f>
        <v>0</v>
      </c>
      <c r="H7" s="46">
        <v>6.33</v>
      </c>
      <c r="I7" s="3">
        <v>1</v>
      </c>
      <c r="J7" s="62"/>
      <c r="K7" s="657">
        <f t="shared" ref="K7:K15" si="3">J7*L7</f>
        <v>0</v>
      </c>
      <c r="L7" s="64">
        <v>6.33</v>
      </c>
      <c r="M7" s="783">
        <v>8</v>
      </c>
      <c r="N7" s="98"/>
      <c r="O7" s="657">
        <f t="shared" si="0"/>
        <v>0</v>
      </c>
      <c r="P7" s="20">
        <f t="shared" si="1"/>
        <v>7.26</v>
      </c>
    </row>
    <row r="8" spans="1:16">
      <c r="A8" s="31">
        <v>1097</v>
      </c>
      <c r="B8" s="41"/>
      <c r="C8" s="657">
        <f>B8*D8</f>
        <v>0</v>
      </c>
      <c r="D8" s="46">
        <v>6.33</v>
      </c>
      <c r="E8" s="40">
        <v>1134</v>
      </c>
      <c r="F8" s="48"/>
      <c r="G8" s="657">
        <f t="shared" si="2"/>
        <v>0</v>
      </c>
      <c r="H8" s="50">
        <v>6.33</v>
      </c>
      <c r="I8" s="26">
        <v>2</v>
      </c>
      <c r="J8" s="48"/>
      <c r="K8" s="657">
        <f t="shared" si="3"/>
        <v>0</v>
      </c>
      <c r="L8" s="20">
        <v>6.33</v>
      </c>
      <c r="M8" s="783">
        <v>9</v>
      </c>
      <c r="N8" s="98"/>
      <c r="O8" s="657">
        <f t="shared" si="0"/>
        <v>0</v>
      </c>
      <c r="P8" s="20">
        <f t="shared" si="1"/>
        <v>7.26</v>
      </c>
    </row>
    <row r="9" spans="1:16">
      <c r="A9" s="40">
        <v>1098</v>
      </c>
      <c r="B9" s="48"/>
      <c r="C9" s="657">
        <f t="shared" ref="C9:C19" si="4">B9*D9</f>
        <v>0</v>
      </c>
      <c r="D9" s="50">
        <v>6.33</v>
      </c>
      <c r="E9" s="40">
        <v>1135</v>
      </c>
      <c r="F9" s="48"/>
      <c r="G9" s="657">
        <f t="shared" si="2"/>
        <v>0</v>
      </c>
      <c r="H9" s="50">
        <v>6.33</v>
      </c>
      <c r="I9" s="26">
        <v>3</v>
      </c>
      <c r="J9" s="48"/>
      <c r="K9" s="657">
        <f t="shared" si="3"/>
        <v>0</v>
      </c>
      <c r="L9" s="20">
        <v>6.33</v>
      </c>
      <c r="M9" s="783">
        <v>10</v>
      </c>
      <c r="N9" s="98"/>
      <c r="O9" s="657">
        <f t="shared" si="0"/>
        <v>0</v>
      </c>
      <c r="P9" s="20">
        <f t="shared" si="1"/>
        <v>7.26</v>
      </c>
    </row>
    <row r="10" spans="1:16">
      <c r="A10" s="40">
        <v>1099</v>
      </c>
      <c r="B10" s="48"/>
      <c r="C10" s="657">
        <f t="shared" si="4"/>
        <v>0</v>
      </c>
      <c r="D10" s="50">
        <v>6.33</v>
      </c>
      <c r="E10" s="40">
        <v>1136</v>
      </c>
      <c r="F10" s="48"/>
      <c r="G10" s="657">
        <f t="shared" si="2"/>
        <v>0</v>
      </c>
      <c r="H10" s="50">
        <v>6.33</v>
      </c>
      <c r="I10" s="26">
        <v>4</v>
      </c>
      <c r="J10" s="48"/>
      <c r="K10" s="657">
        <f t="shared" si="3"/>
        <v>0</v>
      </c>
      <c r="L10" s="20">
        <v>6.33</v>
      </c>
      <c r="M10" s="783">
        <v>11</v>
      </c>
      <c r="N10" s="98"/>
      <c r="O10" s="657">
        <f t="shared" si="0"/>
        <v>0</v>
      </c>
      <c r="P10" s="20">
        <f t="shared" si="1"/>
        <v>7.26</v>
      </c>
    </row>
    <row r="11" spans="1:16">
      <c r="A11" s="40">
        <v>1100</v>
      </c>
      <c r="B11" s="48"/>
      <c r="C11" s="657">
        <f t="shared" si="4"/>
        <v>0</v>
      </c>
      <c r="D11" s="50">
        <v>6.33</v>
      </c>
      <c r="E11" s="40">
        <v>1137</v>
      </c>
      <c r="F11" s="48"/>
      <c r="G11" s="657">
        <f t="shared" si="2"/>
        <v>0</v>
      </c>
      <c r="H11" s="50">
        <v>6.33</v>
      </c>
      <c r="I11" s="26">
        <v>5</v>
      </c>
      <c r="J11" s="48"/>
      <c r="K11" s="657">
        <f t="shared" si="3"/>
        <v>0</v>
      </c>
      <c r="L11" s="20">
        <v>6.33</v>
      </c>
      <c r="M11" s="783">
        <v>12</v>
      </c>
      <c r="N11" s="98"/>
      <c r="O11" s="657">
        <f t="shared" si="0"/>
        <v>0</v>
      </c>
      <c r="P11" s="20">
        <f t="shared" si="1"/>
        <v>7.26</v>
      </c>
    </row>
    <row r="12" spans="1:16" ht="15" thickBot="1">
      <c r="A12" s="40">
        <v>1101</v>
      </c>
      <c r="B12" s="48"/>
      <c r="C12" s="657">
        <f t="shared" si="4"/>
        <v>0</v>
      </c>
      <c r="D12" s="50">
        <v>6.33</v>
      </c>
      <c r="E12" s="81">
        <v>1138</v>
      </c>
      <c r="F12" s="49"/>
      <c r="G12" s="657">
        <f t="shared" si="2"/>
        <v>0</v>
      </c>
      <c r="H12" s="50">
        <v>6.33</v>
      </c>
      <c r="I12" s="26">
        <v>6</v>
      </c>
      <c r="J12" s="48"/>
      <c r="K12" s="657">
        <f t="shared" si="3"/>
        <v>0</v>
      </c>
      <c r="L12" s="20">
        <v>6.33</v>
      </c>
      <c r="M12" s="783">
        <v>13</v>
      </c>
      <c r="N12" s="98"/>
      <c r="O12" s="657">
        <f t="shared" si="0"/>
        <v>0</v>
      </c>
      <c r="P12" s="20">
        <f t="shared" si="1"/>
        <v>7.26</v>
      </c>
    </row>
    <row r="13" spans="1:16" ht="15" thickBot="1">
      <c r="A13" s="40">
        <v>1102</v>
      </c>
      <c r="B13" s="48"/>
      <c r="C13" s="657">
        <f t="shared" si="4"/>
        <v>0</v>
      </c>
      <c r="D13" s="50">
        <v>6.33</v>
      </c>
      <c r="E13" s="1487" t="s">
        <v>135</v>
      </c>
      <c r="F13" s="1488"/>
      <c r="G13" s="1488"/>
      <c r="H13" s="1488"/>
      <c r="I13" s="26">
        <v>7</v>
      </c>
      <c r="J13" s="48"/>
      <c r="K13" s="657">
        <f t="shared" si="3"/>
        <v>0</v>
      </c>
      <c r="L13" s="20">
        <v>6.33</v>
      </c>
      <c r="M13" s="783">
        <v>14</v>
      </c>
      <c r="N13" s="98"/>
      <c r="O13" s="657">
        <f t="shared" si="0"/>
        <v>0</v>
      </c>
      <c r="P13" s="20">
        <f t="shared" si="1"/>
        <v>7.26</v>
      </c>
    </row>
    <row r="14" spans="1:16">
      <c r="A14" s="40">
        <v>1103</v>
      </c>
      <c r="B14" s="48"/>
      <c r="C14" s="657">
        <f t="shared" si="4"/>
        <v>0</v>
      </c>
      <c r="D14" s="50">
        <v>6.33</v>
      </c>
      <c r="E14" s="70" t="s">
        <v>136</v>
      </c>
      <c r="F14" s="62"/>
      <c r="G14" s="657">
        <f t="shared" ref="G14:G15" si="5">F14*H14</f>
        <v>0</v>
      </c>
      <c r="H14" s="63">
        <v>6.33</v>
      </c>
      <c r="I14" s="26">
        <v>8</v>
      </c>
      <c r="J14" s="48"/>
      <c r="K14" s="657">
        <f t="shared" si="3"/>
        <v>0</v>
      </c>
      <c r="L14" s="20">
        <v>6.33</v>
      </c>
      <c r="M14" s="783">
        <v>15</v>
      </c>
      <c r="N14" s="98"/>
      <c r="O14" s="657">
        <f t="shared" si="0"/>
        <v>0</v>
      </c>
      <c r="P14" s="20">
        <f t="shared" si="1"/>
        <v>7.26</v>
      </c>
    </row>
    <row r="15" spans="1:16" ht="15" thickBot="1">
      <c r="A15" s="40">
        <v>1104</v>
      </c>
      <c r="B15" s="48"/>
      <c r="C15" s="657">
        <f t="shared" si="4"/>
        <v>0</v>
      </c>
      <c r="D15" s="50">
        <v>6.33</v>
      </c>
      <c r="E15" s="72" t="s">
        <v>137</v>
      </c>
      <c r="F15" s="37"/>
      <c r="G15" s="657">
        <f t="shared" si="5"/>
        <v>0</v>
      </c>
      <c r="H15" s="34">
        <v>6.33</v>
      </c>
      <c r="I15" s="26">
        <v>9</v>
      </c>
      <c r="J15" s="48"/>
      <c r="K15" s="657">
        <f t="shared" si="3"/>
        <v>0</v>
      </c>
      <c r="L15" s="20">
        <v>6.33</v>
      </c>
      <c r="M15" s="783">
        <v>16</v>
      </c>
      <c r="N15" s="98"/>
      <c r="O15" s="657">
        <f t="shared" si="0"/>
        <v>0</v>
      </c>
      <c r="P15" s="20">
        <f t="shared" si="1"/>
        <v>7.26</v>
      </c>
    </row>
    <row r="16" spans="1:16" ht="15" thickBot="1">
      <c r="A16" s="40">
        <v>1105</v>
      </c>
      <c r="B16" s="48"/>
      <c r="C16" s="657">
        <f t="shared" si="4"/>
        <v>0</v>
      </c>
      <c r="D16" s="50">
        <v>6.33</v>
      </c>
      <c r="E16" s="11" t="s">
        <v>10</v>
      </c>
      <c r="F16" s="32">
        <f>SUM(F14:F15)+SUM(F7:F12)</f>
        <v>0</v>
      </c>
      <c r="G16" s="648">
        <f>SUM(G14:G15)+SUM(G7:G12)</f>
        <v>0</v>
      </c>
      <c r="H16" s="650">
        <f>G16</f>
        <v>0</v>
      </c>
      <c r="I16" s="219">
        <v>10</v>
      </c>
      <c r="J16" s="65"/>
      <c r="K16" s="657">
        <f>J16*L16</f>
        <v>0</v>
      </c>
      <c r="L16" s="20">
        <v>6.33</v>
      </c>
      <c r="M16" s="783">
        <v>17</v>
      </c>
      <c r="N16" s="98"/>
      <c r="O16" s="657">
        <f t="shared" si="0"/>
        <v>0</v>
      </c>
      <c r="P16" s="20">
        <f t="shared" si="1"/>
        <v>7.26</v>
      </c>
    </row>
    <row r="17" spans="1:16" ht="15" thickBot="1">
      <c r="A17" s="40">
        <v>1106</v>
      </c>
      <c r="B17" s="48"/>
      <c r="C17" s="657">
        <f t="shared" si="4"/>
        <v>0</v>
      </c>
      <c r="D17" s="50">
        <v>6.33</v>
      </c>
      <c r="E17" s="1575" t="s">
        <v>105</v>
      </c>
      <c r="F17" s="1575"/>
      <c r="G17" s="1575"/>
      <c r="H17" s="1576"/>
      <c r="I17" s="1550" t="s">
        <v>147</v>
      </c>
      <c r="J17" s="1551"/>
      <c r="K17" s="1551"/>
      <c r="L17" s="1552"/>
      <c r="M17" s="783">
        <v>18</v>
      </c>
      <c r="N17" s="98"/>
      <c r="O17" s="657">
        <f t="shared" si="0"/>
        <v>0</v>
      </c>
      <c r="P17" s="20">
        <f t="shared" si="1"/>
        <v>7.26</v>
      </c>
    </row>
    <row r="18" spans="1:16">
      <c r="A18" s="40">
        <v>1107</v>
      </c>
      <c r="B18" s="48"/>
      <c r="C18" s="657">
        <f t="shared" si="4"/>
        <v>0</v>
      </c>
      <c r="D18" s="50">
        <v>6.33</v>
      </c>
      <c r="E18" s="1535" t="s">
        <v>107</v>
      </c>
      <c r="F18" s="1535"/>
      <c r="G18" s="1535"/>
      <c r="H18" s="1535"/>
      <c r="I18" s="90" t="s">
        <v>148</v>
      </c>
      <c r="J18" s="62"/>
      <c r="K18" s="657">
        <f t="shared" ref="K18:K19" si="6">J18*L18</f>
        <v>0</v>
      </c>
      <c r="L18" s="64">
        <f>L16</f>
        <v>6.33</v>
      </c>
      <c r="M18" s="783">
        <v>19</v>
      </c>
      <c r="N18" s="100"/>
      <c r="O18" s="657">
        <f t="shared" si="0"/>
        <v>0</v>
      </c>
      <c r="P18" s="20">
        <f t="shared" si="1"/>
        <v>7.26</v>
      </c>
    </row>
    <row r="19" spans="1:16" ht="15" thickBot="1">
      <c r="A19" s="104">
        <v>1108</v>
      </c>
      <c r="B19" s="65"/>
      <c r="C19" s="657">
        <f t="shared" si="4"/>
        <v>0</v>
      </c>
      <c r="D19" s="50">
        <v>6.33</v>
      </c>
      <c r="E19" s="1565" t="s">
        <v>109</v>
      </c>
      <c r="F19" s="1565"/>
      <c r="G19" s="1566"/>
      <c r="H19" s="1567"/>
      <c r="I19" s="91" t="s">
        <v>149</v>
      </c>
      <c r="J19" s="37"/>
      <c r="K19" s="657">
        <f t="shared" si="6"/>
        <v>0</v>
      </c>
      <c r="L19" s="38">
        <f>L16</f>
        <v>6.33</v>
      </c>
      <c r="M19" s="783">
        <v>20</v>
      </c>
      <c r="N19" s="98"/>
      <c r="O19" s="657">
        <f t="shared" si="0"/>
        <v>0</v>
      </c>
      <c r="P19" s="20">
        <f t="shared" si="1"/>
        <v>7.26</v>
      </c>
    </row>
    <row r="20" spans="1:16" ht="15" thickBot="1">
      <c r="A20" s="1487" t="s">
        <v>113</v>
      </c>
      <c r="B20" s="1488"/>
      <c r="C20" s="1488"/>
      <c r="D20" s="1489"/>
      <c r="E20" s="44">
        <v>97</v>
      </c>
      <c r="F20" s="41"/>
      <c r="G20" s="657">
        <f t="shared" ref="G20:G31" si="7">F20*H20</f>
        <v>0</v>
      </c>
      <c r="H20" s="46">
        <v>6.33</v>
      </c>
      <c r="I20" s="11" t="s">
        <v>10</v>
      </c>
      <c r="J20" s="32">
        <f>SUM(J18:J19)+SUM(J7:J16)</f>
        <v>0</v>
      </c>
      <c r="K20" s="648">
        <f>SUM(K18:K19)+SUM(K7:K16)</f>
        <v>0</v>
      </c>
      <c r="L20" s="650">
        <f>K20</f>
        <v>0</v>
      </c>
      <c r="M20" s="101">
        <v>21</v>
      </c>
      <c r="N20" s="102"/>
      <c r="O20" s="657">
        <f t="shared" si="0"/>
        <v>0</v>
      </c>
      <c r="P20" s="59">
        <f t="shared" si="1"/>
        <v>7.26</v>
      </c>
    </row>
    <row r="21" spans="1:16" ht="15" thickBot="1">
      <c r="A21" s="70" t="s">
        <v>114</v>
      </c>
      <c r="B21" s="62"/>
      <c r="C21" s="657">
        <f t="shared" ref="C21:C24" si="8">B21*D21</f>
        <v>0</v>
      </c>
      <c r="D21" s="46">
        <v>6.33</v>
      </c>
      <c r="E21" s="26">
        <v>98</v>
      </c>
      <c r="F21" s="48"/>
      <c r="G21" s="657">
        <f t="shared" si="7"/>
        <v>0</v>
      </c>
      <c r="H21" s="50">
        <v>6.33</v>
      </c>
      <c r="I21" s="1534" t="s">
        <v>150</v>
      </c>
      <c r="J21" s="1535"/>
      <c r="K21" s="1535"/>
      <c r="L21" s="1536"/>
      <c r="M21" s="783">
        <v>22</v>
      </c>
      <c r="N21" s="98"/>
      <c r="O21" s="657">
        <f t="shared" si="0"/>
        <v>0</v>
      </c>
      <c r="P21" s="20">
        <f t="shared" si="1"/>
        <v>7.26</v>
      </c>
    </row>
    <row r="22" spans="1:16" ht="15" thickBot="1">
      <c r="A22" s="71" t="s">
        <v>115</v>
      </c>
      <c r="B22" s="48"/>
      <c r="C22" s="657">
        <f t="shared" si="8"/>
        <v>0</v>
      </c>
      <c r="D22" s="50">
        <v>6.33</v>
      </c>
      <c r="E22" s="26">
        <v>99</v>
      </c>
      <c r="F22" s="48"/>
      <c r="G22" s="657">
        <f t="shared" si="7"/>
        <v>0</v>
      </c>
      <c r="H22" s="50">
        <v>6.33</v>
      </c>
      <c r="I22" s="1553" t="s">
        <v>151</v>
      </c>
      <c r="J22" s="1549"/>
      <c r="K22" s="1549"/>
      <c r="L22" s="1554"/>
      <c r="M22" s="73" t="s">
        <v>10</v>
      </c>
      <c r="N22" s="32">
        <f>SUM(N5:N21)</f>
        <v>0</v>
      </c>
      <c r="O22" s="648">
        <f>SUM(O5:O21)</f>
        <v>0</v>
      </c>
      <c r="P22" s="650">
        <f>O22</f>
        <v>0</v>
      </c>
    </row>
    <row r="23" spans="1:16">
      <c r="A23" s="71" t="s">
        <v>116</v>
      </c>
      <c r="B23" s="48"/>
      <c r="C23" s="657">
        <f t="shared" si="8"/>
        <v>0</v>
      </c>
      <c r="D23" s="50">
        <v>6.33</v>
      </c>
      <c r="E23" s="26">
        <v>100</v>
      </c>
      <c r="F23" s="48"/>
      <c r="G23" s="657">
        <f t="shared" si="7"/>
        <v>0</v>
      </c>
      <c r="H23" s="50">
        <v>6.33</v>
      </c>
      <c r="I23" s="76">
        <v>11</v>
      </c>
      <c r="J23" s="62"/>
      <c r="K23" s="657">
        <f t="shared" ref="K23:K32" si="9">J23*L23</f>
        <v>0</v>
      </c>
      <c r="L23" s="64">
        <f>L7</f>
        <v>6.33</v>
      </c>
      <c r="M23" s="1514" t="s">
        <v>165</v>
      </c>
      <c r="N23" s="1515"/>
      <c r="O23" s="1516"/>
      <c r="P23" s="1517"/>
    </row>
    <row r="24" spans="1:16" ht="15" thickBot="1">
      <c r="A24" s="72" t="s">
        <v>117</v>
      </c>
      <c r="B24" s="37"/>
      <c r="C24" s="657">
        <f t="shared" si="8"/>
        <v>0</v>
      </c>
      <c r="D24" s="50">
        <v>6.33</v>
      </c>
      <c r="E24" s="26">
        <v>101</v>
      </c>
      <c r="F24" s="48"/>
      <c r="G24" s="657">
        <f t="shared" si="7"/>
        <v>0</v>
      </c>
      <c r="H24" s="50">
        <v>6.33</v>
      </c>
      <c r="I24" s="40">
        <v>12</v>
      </c>
      <c r="J24" s="48"/>
      <c r="K24" s="657">
        <f t="shared" si="9"/>
        <v>0</v>
      </c>
      <c r="L24" s="20">
        <f>L23</f>
        <v>6.33</v>
      </c>
      <c r="M24" s="1518" t="s">
        <v>166</v>
      </c>
      <c r="N24" s="1519"/>
      <c r="O24" s="1520"/>
      <c r="P24" s="1521"/>
    </row>
    <row r="25" spans="1:16" ht="15" thickBot="1">
      <c r="A25" s="105" t="s">
        <v>10</v>
      </c>
      <c r="B25" s="8">
        <f>SUM(B21:B24)+SUM(B8:B19)</f>
        <v>0</v>
      </c>
      <c r="C25" s="658">
        <f>SUM(C21:C24)+SUM(C8:C19)</f>
        <v>0</v>
      </c>
      <c r="D25" s="659">
        <f>C25</f>
        <v>0</v>
      </c>
      <c r="E25" s="26">
        <v>102</v>
      </c>
      <c r="F25" s="48"/>
      <c r="G25" s="657">
        <f t="shared" si="7"/>
        <v>0</v>
      </c>
      <c r="H25" s="50">
        <v>6.33</v>
      </c>
      <c r="I25" s="40">
        <v>13</v>
      </c>
      <c r="J25" s="48"/>
      <c r="K25" s="657">
        <f t="shared" si="9"/>
        <v>0</v>
      </c>
      <c r="L25" s="20">
        <f t="shared" ref="L25:L32" si="10">L24</f>
        <v>6.33</v>
      </c>
      <c r="M25" s="161">
        <v>2</v>
      </c>
      <c r="N25" s="103"/>
      <c r="O25" s="657">
        <f t="shared" ref="O25:O45" si="11">N25*P25</f>
        <v>0</v>
      </c>
      <c r="P25" s="77">
        <v>7.26</v>
      </c>
    </row>
    <row r="26" spans="1:16">
      <c r="A26" s="1577" t="s">
        <v>118</v>
      </c>
      <c r="B26" s="1578"/>
      <c r="C26" s="1578"/>
      <c r="D26" s="1579"/>
      <c r="E26" s="26">
        <v>103</v>
      </c>
      <c r="F26" s="48"/>
      <c r="G26" s="657">
        <f t="shared" si="7"/>
        <v>0</v>
      </c>
      <c r="H26" s="50">
        <v>6.33</v>
      </c>
      <c r="I26" s="40">
        <v>14</v>
      </c>
      <c r="J26" s="48"/>
      <c r="K26" s="657">
        <f t="shared" si="9"/>
        <v>0</v>
      </c>
      <c r="L26" s="20">
        <f t="shared" si="10"/>
        <v>6.33</v>
      </c>
      <c r="M26" s="54">
        <v>3</v>
      </c>
      <c r="N26" s="48"/>
      <c r="O26" s="657">
        <f t="shared" si="11"/>
        <v>0</v>
      </c>
      <c r="P26" s="59">
        <v>7.26</v>
      </c>
    </row>
    <row r="27" spans="1:16">
      <c r="A27" s="1571" t="s">
        <v>119</v>
      </c>
      <c r="B27" s="1572"/>
      <c r="C27" s="1573"/>
      <c r="D27" s="1574"/>
      <c r="E27" s="26">
        <v>104</v>
      </c>
      <c r="F27" s="48"/>
      <c r="G27" s="657">
        <f t="shared" si="7"/>
        <v>0</v>
      </c>
      <c r="H27" s="50">
        <v>6.33</v>
      </c>
      <c r="I27" s="40">
        <v>15</v>
      </c>
      <c r="J27" s="48"/>
      <c r="K27" s="657">
        <f t="shared" si="9"/>
        <v>0</v>
      </c>
      <c r="L27" s="20">
        <f t="shared" si="10"/>
        <v>6.33</v>
      </c>
      <c r="M27" s="54">
        <v>4</v>
      </c>
      <c r="N27" s="48"/>
      <c r="O27" s="657">
        <f t="shared" si="11"/>
        <v>0</v>
      </c>
      <c r="P27" s="59">
        <v>7.26</v>
      </c>
    </row>
    <row r="28" spans="1:16" ht="15" thickBot="1">
      <c r="A28" s="1530" t="s">
        <v>112</v>
      </c>
      <c r="B28" s="1531"/>
      <c r="C28" s="1532"/>
      <c r="D28" s="1533"/>
      <c r="E28" s="26">
        <v>105</v>
      </c>
      <c r="F28" s="48"/>
      <c r="G28" s="657">
        <f t="shared" si="7"/>
        <v>0</v>
      </c>
      <c r="H28" s="50">
        <v>6.33</v>
      </c>
      <c r="I28" s="40">
        <v>16</v>
      </c>
      <c r="J28" s="48"/>
      <c r="K28" s="657">
        <f t="shared" si="9"/>
        <v>0</v>
      </c>
      <c r="L28" s="20">
        <f t="shared" si="10"/>
        <v>6.33</v>
      </c>
      <c r="M28" s="54">
        <v>5</v>
      </c>
      <c r="N28" s="48"/>
      <c r="O28" s="657">
        <f t="shared" si="11"/>
        <v>0</v>
      </c>
      <c r="P28" s="59">
        <v>7.26</v>
      </c>
    </row>
    <row r="29" spans="1:16">
      <c r="A29" s="200">
        <v>1109</v>
      </c>
      <c r="B29" s="201"/>
      <c r="C29" s="657">
        <f t="shared" ref="C29:C40" si="12">B29*D29</f>
        <v>0</v>
      </c>
      <c r="D29" s="46">
        <v>6.33</v>
      </c>
      <c r="E29" s="26">
        <v>106</v>
      </c>
      <c r="F29" s="48"/>
      <c r="G29" s="657">
        <f t="shared" si="7"/>
        <v>0</v>
      </c>
      <c r="H29" s="50">
        <v>6.33</v>
      </c>
      <c r="I29" s="40">
        <v>17</v>
      </c>
      <c r="J29" s="48"/>
      <c r="K29" s="657">
        <f t="shared" si="9"/>
        <v>0</v>
      </c>
      <c r="L29" s="20">
        <f t="shared" si="10"/>
        <v>6.33</v>
      </c>
      <c r="M29" s="54">
        <v>6</v>
      </c>
      <c r="N29" s="48"/>
      <c r="O29" s="657">
        <f t="shared" si="11"/>
        <v>0</v>
      </c>
      <c r="P29" s="59">
        <v>7.26</v>
      </c>
    </row>
    <row r="30" spans="1:16">
      <c r="A30" s="67">
        <v>1110</v>
      </c>
      <c r="B30" s="68"/>
      <c r="C30" s="657">
        <f t="shared" si="12"/>
        <v>0</v>
      </c>
      <c r="D30" s="50">
        <v>6.33</v>
      </c>
      <c r="E30" s="26">
        <v>107</v>
      </c>
      <c r="F30" s="48"/>
      <c r="G30" s="657">
        <f t="shared" si="7"/>
        <v>0</v>
      </c>
      <c r="H30" s="50">
        <v>6.33</v>
      </c>
      <c r="I30" s="40">
        <v>18</v>
      </c>
      <c r="J30" s="48"/>
      <c r="K30" s="657">
        <f t="shared" si="9"/>
        <v>0</v>
      </c>
      <c r="L30" s="20">
        <f t="shared" si="10"/>
        <v>6.33</v>
      </c>
      <c r="M30" s="54">
        <v>7</v>
      </c>
      <c r="N30" s="48"/>
      <c r="O30" s="657">
        <f t="shared" si="11"/>
        <v>0</v>
      </c>
      <c r="P30" s="59">
        <v>7.26</v>
      </c>
    </row>
    <row r="31" spans="1:16" ht="15" thickBot="1">
      <c r="A31" s="67">
        <v>1111</v>
      </c>
      <c r="B31" s="69"/>
      <c r="C31" s="657">
        <f t="shared" si="12"/>
        <v>0</v>
      </c>
      <c r="D31" s="50">
        <v>6.33</v>
      </c>
      <c r="E31" s="84">
        <v>108</v>
      </c>
      <c r="F31" s="37"/>
      <c r="G31" s="657">
        <f t="shared" si="7"/>
        <v>0</v>
      </c>
      <c r="H31" s="50">
        <v>6.33</v>
      </c>
      <c r="I31" s="40">
        <v>19</v>
      </c>
      <c r="J31" s="48"/>
      <c r="K31" s="657">
        <f t="shared" si="9"/>
        <v>0</v>
      </c>
      <c r="L31" s="20">
        <f t="shared" si="10"/>
        <v>6.33</v>
      </c>
      <c r="M31" s="54">
        <v>8</v>
      </c>
      <c r="N31" s="48"/>
      <c r="O31" s="657">
        <f t="shared" si="11"/>
        <v>0</v>
      </c>
      <c r="P31" s="59">
        <v>7.26</v>
      </c>
    </row>
    <row r="32" spans="1:16" ht="15" thickBot="1">
      <c r="A32" s="67">
        <v>1112</v>
      </c>
      <c r="B32" s="69"/>
      <c r="C32" s="657">
        <f t="shared" si="12"/>
        <v>0</v>
      </c>
      <c r="D32" s="50">
        <v>6.33</v>
      </c>
      <c r="E32" s="673" t="s">
        <v>138</v>
      </c>
      <c r="F32" s="737"/>
      <c r="G32" s="737"/>
      <c r="H32" s="737"/>
      <c r="I32" s="92">
        <v>20</v>
      </c>
      <c r="J32" s="93"/>
      <c r="K32" s="657">
        <f t="shared" si="9"/>
        <v>0</v>
      </c>
      <c r="L32" s="94">
        <f t="shared" si="10"/>
        <v>6.33</v>
      </c>
      <c r="M32" s="54">
        <v>9</v>
      </c>
      <c r="N32" s="48"/>
      <c r="O32" s="657">
        <f t="shared" si="11"/>
        <v>0</v>
      </c>
      <c r="P32" s="59">
        <v>7.26</v>
      </c>
    </row>
    <row r="33" spans="1:16" ht="15" thickBot="1">
      <c r="A33" s="67">
        <v>1113</v>
      </c>
      <c r="B33" s="69"/>
      <c r="C33" s="657">
        <f t="shared" si="12"/>
        <v>0</v>
      </c>
      <c r="D33" s="50">
        <v>6.33</v>
      </c>
      <c r="E33" s="85" t="s">
        <v>139</v>
      </c>
      <c r="F33" s="62"/>
      <c r="G33" s="657">
        <f t="shared" ref="G33:G34" si="13">F33*H33</f>
        <v>0</v>
      </c>
      <c r="H33" s="63">
        <v>6.33</v>
      </c>
      <c r="I33" s="1487" t="s">
        <v>152</v>
      </c>
      <c r="J33" s="1488"/>
      <c r="K33" s="1488"/>
      <c r="L33" s="1489"/>
      <c r="M33" s="54">
        <v>10</v>
      </c>
      <c r="N33" s="48"/>
      <c r="O33" s="657">
        <f t="shared" si="11"/>
        <v>0</v>
      </c>
      <c r="P33" s="59">
        <v>7.26</v>
      </c>
    </row>
    <row r="34" spans="1:16" ht="15" thickBot="1">
      <c r="A34" s="67">
        <v>1114</v>
      </c>
      <c r="B34" s="69"/>
      <c r="C34" s="657">
        <f t="shared" si="12"/>
        <v>0</v>
      </c>
      <c r="D34" s="50">
        <v>6.33</v>
      </c>
      <c r="E34" s="86" t="s">
        <v>140</v>
      </c>
      <c r="F34" s="37"/>
      <c r="G34" s="657">
        <f t="shared" si="13"/>
        <v>0</v>
      </c>
      <c r="H34" s="66">
        <v>6.33</v>
      </c>
      <c r="I34" s="90" t="s">
        <v>153</v>
      </c>
      <c r="J34" s="62"/>
      <c r="K34" s="657">
        <f t="shared" ref="K34:K35" si="14">J34*L34</f>
        <v>0</v>
      </c>
      <c r="L34" s="64">
        <f>L32</f>
        <v>6.33</v>
      </c>
      <c r="M34" s="54">
        <v>11</v>
      </c>
      <c r="N34" s="48"/>
      <c r="O34" s="657">
        <f t="shared" si="11"/>
        <v>0</v>
      </c>
      <c r="P34" s="59">
        <v>7.26</v>
      </c>
    </row>
    <row r="35" spans="1:16" ht="15" thickBot="1">
      <c r="A35" s="67">
        <v>1115</v>
      </c>
      <c r="B35" s="69"/>
      <c r="C35" s="657">
        <f t="shared" si="12"/>
        <v>0</v>
      </c>
      <c r="D35" s="50">
        <v>6.33</v>
      </c>
      <c r="E35" s="11" t="s">
        <v>10</v>
      </c>
      <c r="F35" s="32">
        <f>SUM(F33:F34)+SUM(F20:F31)</f>
        <v>0</v>
      </c>
      <c r="G35" s="648">
        <f>SUM(G33:G34)+SUM(G20:G31)</f>
        <v>0</v>
      </c>
      <c r="H35" s="661">
        <f>G35</f>
        <v>0</v>
      </c>
      <c r="I35" s="91" t="s">
        <v>154</v>
      </c>
      <c r="J35" s="37"/>
      <c r="K35" s="657">
        <f t="shared" si="14"/>
        <v>0</v>
      </c>
      <c r="L35" s="38">
        <f>L32</f>
        <v>6.33</v>
      </c>
      <c r="M35" s="54">
        <v>12</v>
      </c>
      <c r="N35" s="48"/>
      <c r="O35" s="657">
        <f t="shared" si="11"/>
        <v>0</v>
      </c>
      <c r="P35" s="59">
        <v>7.26</v>
      </c>
    </row>
    <row r="36" spans="1:16" ht="15" thickBot="1">
      <c r="A36" s="67">
        <v>1116</v>
      </c>
      <c r="B36" s="69"/>
      <c r="C36" s="657">
        <f t="shared" si="12"/>
        <v>0</v>
      </c>
      <c r="D36" s="50">
        <v>6.33</v>
      </c>
      <c r="E36" s="763" t="s">
        <v>959</v>
      </c>
      <c r="F36" s="764"/>
      <c r="G36" s="765"/>
      <c r="H36" s="765"/>
      <c r="I36" s="1543" t="s">
        <v>155</v>
      </c>
      <c r="J36" s="1544"/>
      <c r="K36" s="1544"/>
      <c r="L36" s="1545"/>
      <c r="M36" s="54">
        <v>13</v>
      </c>
      <c r="N36" s="48"/>
      <c r="O36" s="657">
        <f t="shared" si="11"/>
        <v>0</v>
      </c>
      <c r="P36" s="59">
        <v>7.26</v>
      </c>
    </row>
    <row r="37" spans="1:16" ht="15" thickBot="1">
      <c r="A37" s="67">
        <v>1117</v>
      </c>
      <c r="B37" s="69"/>
      <c r="C37" s="657">
        <f t="shared" si="12"/>
        <v>0</v>
      </c>
      <c r="D37" s="50">
        <v>6.33</v>
      </c>
      <c r="E37" s="797" t="s">
        <v>141</v>
      </c>
      <c r="F37" s="730"/>
      <c r="G37" s="730"/>
      <c r="H37" s="730"/>
      <c r="I37" s="90" t="s">
        <v>153</v>
      </c>
      <c r="J37" s="62"/>
      <c r="K37" s="657">
        <f t="shared" ref="K37:K38" si="15">J37*L37</f>
        <v>0</v>
      </c>
      <c r="L37" s="64">
        <f>L35</f>
        <v>6.33</v>
      </c>
      <c r="M37" s="54">
        <v>14</v>
      </c>
      <c r="N37" s="48"/>
      <c r="O37" s="657">
        <f t="shared" si="11"/>
        <v>0</v>
      </c>
      <c r="P37" s="59">
        <v>7.26</v>
      </c>
    </row>
    <row r="38" spans="1:16" ht="15" thickBot="1">
      <c r="A38" s="67">
        <v>1118</v>
      </c>
      <c r="B38" s="69"/>
      <c r="C38" s="657">
        <f t="shared" si="12"/>
        <v>0</v>
      </c>
      <c r="D38" s="50">
        <v>6.33</v>
      </c>
      <c r="E38" s="75">
        <v>1</v>
      </c>
      <c r="F38" s="41"/>
      <c r="G38" s="657">
        <f t="shared" ref="G38:G49" si="16">F38*H38</f>
        <v>0</v>
      </c>
      <c r="H38" s="34">
        <v>6.33</v>
      </c>
      <c r="I38" s="91" t="s">
        <v>154</v>
      </c>
      <c r="J38" s="37"/>
      <c r="K38" s="657">
        <f t="shared" si="15"/>
        <v>0</v>
      </c>
      <c r="L38" s="38">
        <f>L35</f>
        <v>6.33</v>
      </c>
      <c r="M38" s="54">
        <v>15</v>
      </c>
      <c r="N38" s="48"/>
      <c r="O38" s="657">
        <f t="shared" si="11"/>
        <v>0</v>
      </c>
      <c r="P38" s="59">
        <v>7.26</v>
      </c>
    </row>
    <row r="39" spans="1:16" ht="15" thickBot="1">
      <c r="A39" s="67">
        <v>1119</v>
      </c>
      <c r="B39" s="69"/>
      <c r="C39" s="657">
        <f t="shared" si="12"/>
        <v>0</v>
      </c>
      <c r="D39" s="50">
        <v>6.33</v>
      </c>
      <c r="E39" s="74">
        <v>2</v>
      </c>
      <c r="F39" s="48"/>
      <c r="G39" s="657">
        <f t="shared" si="16"/>
        <v>0</v>
      </c>
      <c r="H39" s="43">
        <v>6.33</v>
      </c>
      <c r="I39" s="11" t="s">
        <v>10</v>
      </c>
      <c r="J39" s="32">
        <f>SUM(J37:J38)+SUM(J34:J35)+SUM(J23:J32)</f>
        <v>0</v>
      </c>
      <c r="K39" s="648">
        <f>SUM(K37:K38)+SUM(K34:K35)+SUM(K23:K32)</f>
        <v>0</v>
      </c>
      <c r="L39" s="650">
        <f>K39</f>
        <v>0</v>
      </c>
      <c r="M39" s="54">
        <v>16</v>
      </c>
      <c r="N39" s="48"/>
      <c r="O39" s="657">
        <f t="shared" si="11"/>
        <v>0</v>
      </c>
      <c r="P39" s="59">
        <v>7.26</v>
      </c>
    </row>
    <row r="40" spans="1:16" ht="15" thickBot="1">
      <c r="A40" s="204">
        <v>1120</v>
      </c>
      <c r="B40" s="205"/>
      <c r="C40" s="657">
        <f t="shared" si="12"/>
        <v>0</v>
      </c>
      <c r="D40" s="50">
        <v>6.33</v>
      </c>
      <c r="E40" s="74">
        <v>3</v>
      </c>
      <c r="F40" s="48"/>
      <c r="G40" s="657">
        <f t="shared" si="16"/>
        <v>0</v>
      </c>
      <c r="H40" s="43">
        <v>6.33</v>
      </c>
      <c r="I40" s="1534" t="s">
        <v>156</v>
      </c>
      <c r="J40" s="1535"/>
      <c r="K40" s="1535"/>
      <c r="L40" s="1536"/>
      <c r="M40" s="54">
        <v>17</v>
      </c>
      <c r="N40" s="48"/>
      <c r="O40" s="657">
        <f t="shared" si="11"/>
        <v>0</v>
      </c>
      <c r="P40" s="59">
        <v>7.26</v>
      </c>
    </row>
    <row r="41" spans="1:16" ht="15" thickBot="1">
      <c r="A41" s="1487" t="s">
        <v>120</v>
      </c>
      <c r="B41" s="1488"/>
      <c r="C41" s="1488"/>
      <c r="D41" s="1489"/>
      <c r="E41" s="30">
        <v>4</v>
      </c>
      <c r="F41" s="48"/>
      <c r="G41" s="657">
        <f t="shared" si="16"/>
        <v>0</v>
      </c>
      <c r="H41" s="43">
        <v>6.33</v>
      </c>
      <c r="I41" s="1534" t="s">
        <v>157</v>
      </c>
      <c r="J41" s="1535"/>
      <c r="K41" s="1535"/>
      <c r="L41" s="1536"/>
      <c r="M41" s="54">
        <v>18</v>
      </c>
      <c r="N41" s="48"/>
      <c r="O41" s="657">
        <f t="shared" si="11"/>
        <v>0</v>
      </c>
      <c r="P41" s="59">
        <v>7.26</v>
      </c>
    </row>
    <row r="42" spans="1:16" ht="15" thickBot="1">
      <c r="A42" s="70" t="s">
        <v>121</v>
      </c>
      <c r="B42" s="62"/>
      <c r="C42" s="657">
        <f t="shared" ref="C42:C45" si="17">B42*D42</f>
        <v>0</v>
      </c>
      <c r="D42" s="46">
        <v>6.33</v>
      </c>
      <c r="E42" s="30">
        <v>5</v>
      </c>
      <c r="F42" s="48"/>
      <c r="G42" s="657">
        <f t="shared" si="16"/>
        <v>0</v>
      </c>
      <c r="H42" s="43">
        <v>6.33</v>
      </c>
      <c r="I42" s="1537" t="s">
        <v>109</v>
      </c>
      <c r="J42" s="1538"/>
      <c r="K42" s="1538"/>
      <c r="L42" s="1539"/>
      <c r="M42" s="54">
        <v>19</v>
      </c>
      <c r="N42" s="48"/>
      <c r="O42" s="657">
        <f t="shared" si="11"/>
        <v>0</v>
      </c>
      <c r="P42" s="59">
        <v>7.26</v>
      </c>
    </row>
    <row r="43" spans="1:16">
      <c r="A43" s="71" t="s">
        <v>122</v>
      </c>
      <c r="B43" s="48"/>
      <c r="C43" s="657">
        <f t="shared" si="17"/>
        <v>0</v>
      </c>
      <c r="D43" s="50">
        <v>6.33</v>
      </c>
      <c r="E43" s="30">
        <v>6</v>
      </c>
      <c r="F43" s="48"/>
      <c r="G43" s="657">
        <f t="shared" si="16"/>
        <v>0</v>
      </c>
      <c r="H43" s="43">
        <v>6.33</v>
      </c>
      <c r="I43" s="76">
        <v>121</v>
      </c>
      <c r="J43" s="62"/>
      <c r="K43" s="657">
        <f t="shared" ref="K43:K54" si="18">J43*L43</f>
        <v>0</v>
      </c>
      <c r="L43" s="64">
        <f>H8</f>
        <v>6.33</v>
      </c>
      <c r="M43" s="54">
        <v>20</v>
      </c>
      <c r="N43" s="48"/>
      <c r="O43" s="657">
        <f t="shared" si="11"/>
        <v>0</v>
      </c>
      <c r="P43" s="59">
        <v>7.26</v>
      </c>
    </row>
    <row r="44" spans="1:16">
      <c r="A44" s="71" t="s">
        <v>123</v>
      </c>
      <c r="B44" s="48"/>
      <c r="C44" s="657">
        <f t="shared" si="17"/>
        <v>0</v>
      </c>
      <c r="D44" s="50">
        <v>6.33</v>
      </c>
      <c r="E44" s="30">
        <v>7</v>
      </c>
      <c r="F44" s="48"/>
      <c r="G44" s="657">
        <f t="shared" si="16"/>
        <v>0</v>
      </c>
      <c r="H44" s="43">
        <v>6.33</v>
      </c>
      <c r="I44" s="40">
        <v>122</v>
      </c>
      <c r="J44" s="48"/>
      <c r="K44" s="657">
        <f t="shared" si="18"/>
        <v>0</v>
      </c>
      <c r="L44" s="20">
        <f>L43</f>
        <v>6.33</v>
      </c>
      <c r="M44" s="54">
        <v>21</v>
      </c>
      <c r="N44" s="48"/>
      <c r="O44" s="657">
        <f t="shared" si="11"/>
        <v>0</v>
      </c>
      <c r="P44" s="59">
        <v>7.26</v>
      </c>
    </row>
    <row r="45" spans="1:16" ht="15" thickBot="1">
      <c r="A45" s="72" t="s">
        <v>124</v>
      </c>
      <c r="B45" s="37"/>
      <c r="C45" s="657">
        <f t="shared" si="17"/>
        <v>0</v>
      </c>
      <c r="D45" s="50">
        <v>6.33</v>
      </c>
      <c r="E45" s="30">
        <v>8</v>
      </c>
      <c r="F45" s="48"/>
      <c r="G45" s="657">
        <f t="shared" si="16"/>
        <v>0</v>
      </c>
      <c r="H45" s="43">
        <v>6.33</v>
      </c>
      <c r="I45" s="40">
        <v>123</v>
      </c>
      <c r="J45" s="48"/>
      <c r="K45" s="657">
        <f t="shared" si="18"/>
        <v>0</v>
      </c>
      <c r="L45" s="20">
        <f t="shared" ref="L45:L54" si="19">L44</f>
        <v>6.33</v>
      </c>
      <c r="M45" s="54">
        <v>22</v>
      </c>
      <c r="N45" s="48"/>
      <c r="O45" s="657">
        <f t="shared" si="11"/>
        <v>0</v>
      </c>
      <c r="P45" s="59">
        <v>7.26</v>
      </c>
    </row>
    <row r="46" spans="1:16" ht="15" thickBot="1">
      <c r="A46" s="11" t="s">
        <v>10</v>
      </c>
      <c r="B46" s="32">
        <f>SUM(B42:B45)+SUM(B29:B40)</f>
        <v>0</v>
      </c>
      <c r="C46" s="648">
        <f>SUM(C42:C45)+SUM(C29:C40)</f>
        <v>0</v>
      </c>
      <c r="D46" s="650">
        <f>C46</f>
        <v>0</v>
      </c>
      <c r="E46" s="30">
        <v>9</v>
      </c>
      <c r="F46" s="48"/>
      <c r="G46" s="657">
        <f t="shared" si="16"/>
        <v>0</v>
      </c>
      <c r="H46" s="43">
        <v>6.33</v>
      </c>
      <c r="I46" s="40">
        <v>124</v>
      </c>
      <c r="J46" s="48"/>
      <c r="K46" s="657">
        <f t="shared" si="18"/>
        <v>0</v>
      </c>
      <c r="L46" s="20">
        <f t="shared" si="19"/>
        <v>6.33</v>
      </c>
      <c r="M46" s="28" t="s">
        <v>10</v>
      </c>
      <c r="N46" s="32">
        <f>SUM(N25:N45)</f>
        <v>0</v>
      </c>
      <c r="O46" s="648">
        <f>SUM(O25:O45)</f>
        <v>0</v>
      </c>
      <c r="P46" s="650">
        <f>O46</f>
        <v>0</v>
      </c>
    </row>
    <row r="47" spans="1:16">
      <c r="A47" s="1577" t="s">
        <v>125</v>
      </c>
      <c r="B47" s="1578"/>
      <c r="C47" s="1578"/>
      <c r="D47" s="1579"/>
      <c r="E47" s="30">
        <v>10</v>
      </c>
      <c r="F47" s="48"/>
      <c r="G47" s="657">
        <f t="shared" si="16"/>
        <v>0</v>
      </c>
      <c r="H47" s="43">
        <v>6.33</v>
      </c>
      <c r="I47" s="40">
        <v>125</v>
      </c>
      <c r="J47" s="48"/>
      <c r="K47" s="657">
        <f t="shared" si="18"/>
        <v>0</v>
      </c>
      <c r="L47" s="20">
        <f t="shared" si="19"/>
        <v>6.33</v>
      </c>
      <c r="M47" s="60"/>
      <c r="N47" s="41"/>
      <c r="O47" s="567"/>
      <c r="P47" s="45"/>
    </row>
    <row r="48" spans="1:16">
      <c r="A48" s="1571" t="s">
        <v>126</v>
      </c>
      <c r="B48" s="1572"/>
      <c r="C48" s="1573"/>
      <c r="D48" s="1574"/>
      <c r="E48" s="30">
        <v>11</v>
      </c>
      <c r="F48" s="48"/>
      <c r="G48" s="657">
        <f t="shared" si="16"/>
        <v>0</v>
      </c>
      <c r="H48" s="43">
        <v>6.33</v>
      </c>
      <c r="I48" s="40">
        <v>126</v>
      </c>
      <c r="J48" s="48"/>
      <c r="K48" s="657">
        <f t="shared" si="18"/>
        <v>0</v>
      </c>
      <c r="L48" s="20">
        <f t="shared" si="19"/>
        <v>6.33</v>
      </c>
      <c r="M48" s="54"/>
      <c r="N48" s="48"/>
      <c r="O48" s="78"/>
      <c r="P48" s="20"/>
    </row>
    <row r="49" spans="1:16" ht="15" thickBot="1">
      <c r="A49" s="1562" t="s">
        <v>127</v>
      </c>
      <c r="B49" s="1563"/>
      <c r="C49" s="1563"/>
      <c r="D49" s="1564"/>
      <c r="E49" s="203">
        <v>12</v>
      </c>
      <c r="F49" s="49"/>
      <c r="G49" s="657">
        <f t="shared" si="16"/>
        <v>0</v>
      </c>
      <c r="H49" s="43">
        <v>6.33</v>
      </c>
      <c r="I49" s="40">
        <v>127</v>
      </c>
      <c r="J49" s="48"/>
      <c r="K49" s="657">
        <f t="shared" si="18"/>
        <v>0</v>
      </c>
      <c r="L49" s="20">
        <f t="shared" si="19"/>
        <v>6.33</v>
      </c>
      <c r="M49" s="57"/>
      <c r="N49" s="49"/>
      <c r="O49" s="83"/>
      <c r="P49" s="20"/>
    </row>
    <row r="50" spans="1:16" ht="15" thickBot="1">
      <c r="A50" s="76">
        <v>1121</v>
      </c>
      <c r="B50" s="62"/>
      <c r="C50" s="676">
        <f t="shared" ref="C50:C61" si="20">B50*D50</f>
        <v>0</v>
      </c>
      <c r="D50" s="46">
        <v>6.33</v>
      </c>
      <c r="E50" s="1488" t="s">
        <v>142</v>
      </c>
      <c r="F50" s="1488"/>
      <c r="G50" s="1488"/>
      <c r="H50" s="1488"/>
      <c r="I50" s="40">
        <v>128</v>
      </c>
      <c r="J50" s="48"/>
      <c r="K50" s="657">
        <f t="shared" si="18"/>
        <v>0</v>
      </c>
      <c r="L50" s="20">
        <f t="shared" si="19"/>
        <v>6.33</v>
      </c>
      <c r="M50" s="54"/>
      <c r="N50" s="58"/>
      <c r="O50" s="654"/>
      <c r="P50" s="20"/>
    </row>
    <row r="51" spans="1:16">
      <c r="A51" s="40">
        <v>1122</v>
      </c>
      <c r="B51" s="48"/>
      <c r="C51" s="657">
        <f t="shared" si="20"/>
        <v>0</v>
      </c>
      <c r="D51" s="50">
        <v>6.33</v>
      </c>
      <c r="E51" s="675" t="s">
        <v>143</v>
      </c>
      <c r="F51" s="41"/>
      <c r="G51" s="657">
        <f t="shared" ref="G51:G54" si="21">F51*H51</f>
        <v>0</v>
      </c>
      <c r="H51" s="34">
        <v>6.33</v>
      </c>
      <c r="I51" s="40">
        <v>129</v>
      </c>
      <c r="J51" s="48"/>
      <c r="K51" s="657">
        <f t="shared" si="18"/>
        <v>0</v>
      </c>
      <c r="L51" s="20">
        <f t="shared" si="19"/>
        <v>6.33</v>
      </c>
      <c r="M51" s="54"/>
      <c r="N51" s="48"/>
      <c r="O51" s="78"/>
      <c r="P51" s="20"/>
    </row>
    <row r="52" spans="1:16">
      <c r="A52" s="40">
        <v>1123</v>
      </c>
      <c r="B52" s="48"/>
      <c r="C52" s="657">
        <f t="shared" si="20"/>
        <v>0</v>
      </c>
      <c r="D52" s="50">
        <v>6.33</v>
      </c>
      <c r="E52" s="206" t="s">
        <v>144</v>
      </c>
      <c r="F52" s="48"/>
      <c r="G52" s="657">
        <f t="shared" si="21"/>
        <v>0</v>
      </c>
      <c r="H52" s="43">
        <v>6.33</v>
      </c>
      <c r="I52" s="40">
        <v>130</v>
      </c>
      <c r="J52" s="48"/>
      <c r="K52" s="657">
        <f t="shared" si="18"/>
        <v>0</v>
      </c>
      <c r="L52" s="20">
        <f t="shared" si="19"/>
        <v>6.33</v>
      </c>
      <c r="M52" s="54"/>
      <c r="N52" s="48"/>
      <c r="O52" s="78"/>
      <c r="P52" s="20"/>
    </row>
    <row r="53" spans="1:16">
      <c r="A53" s="40">
        <v>1124</v>
      </c>
      <c r="B53" s="48"/>
      <c r="C53" s="657">
        <f t="shared" si="20"/>
        <v>0</v>
      </c>
      <c r="D53" s="50">
        <v>6.33</v>
      </c>
      <c r="E53" s="206" t="s">
        <v>145</v>
      </c>
      <c r="F53" s="48"/>
      <c r="G53" s="657">
        <f t="shared" si="21"/>
        <v>0</v>
      </c>
      <c r="H53" s="43">
        <v>6.33</v>
      </c>
      <c r="I53" s="40">
        <v>131</v>
      </c>
      <c r="J53" s="48"/>
      <c r="K53" s="657">
        <f t="shared" si="18"/>
        <v>0</v>
      </c>
      <c r="L53" s="20">
        <f t="shared" si="19"/>
        <v>6.33</v>
      </c>
      <c r="M53" s="54"/>
      <c r="N53" s="48"/>
      <c r="O53" s="78"/>
      <c r="P53" s="20"/>
    </row>
    <row r="54" spans="1:16" ht="15" thickBot="1">
      <c r="A54" s="40">
        <v>1125</v>
      </c>
      <c r="B54" s="48"/>
      <c r="C54" s="657">
        <f t="shared" si="20"/>
        <v>0</v>
      </c>
      <c r="D54" s="50">
        <v>6.33</v>
      </c>
      <c r="E54" s="206" t="s">
        <v>146</v>
      </c>
      <c r="F54" s="88"/>
      <c r="G54" s="657">
        <f t="shared" si="21"/>
        <v>0</v>
      </c>
      <c r="H54" s="43">
        <v>6.33</v>
      </c>
      <c r="I54" s="36">
        <v>132</v>
      </c>
      <c r="J54" s="37"/>
      <c r="K54" s="657">
        <f t="shared" si="18"/>
        <v>0</v>
      </c>
      <c r="L54" s="38">
        <f t="shared" si="19"/>
        <v>6.33</v>
      </c>
      <c r="M54" s="54"/>
      <c r="N54" s="48"/>
      <c r="O54" s="78"/>
      <c r="P54" s="20"/>
    </row>
    <row r="55" spans="1:16" ht="15" thickBot="1">
      <c r="A55" s="40">
        <v>1126</v>
      </c>
      <c r="B55" s="48"/>
      <c r="C55" s="657">
        <f t="shared" si="20"/>
        <v>0</v>
      </c>
      <c r="D55" s="50">
        <v>6.33</v>
      </c>
      <c r="E55" s="73" t="s">
        <v>10</v>
      </c>
      <c r="F55" s="32">
        <f>SUM(F38:F41)+SUM(F25:F36)</f>
        <v>0</v>
      </c>
      <c r="G55" s="648">
        <f>SUM(G38:G41)+SUM(G25:G36)</f>
        <v>0</v>
      </c>
      <c r="H55" s="650">
        <f>G55</f>
        <v>0</v>
      </c>
      <c r="I55" s="1487" t="s">
        <v>158</v>
      </c>
      <c r="J55" s="1488"/>
      <c r="K55" s="1488"/>
      <c r="L55" s="1489"/>
      <c r="M55" s="54"/>
      <c r="N55" s="48"/>
      <c r="O55" s="78"/>
      <c r="P55" s="20"/>
    </row>
    <row r="56" spans="1:16">
      <c r="A56" s="40">
        <v>1127</v>
      </c>
      <c r="B56" s="48"/>
      <c r="C56" s="657">
        <f t="shared" si="20"/>
        <v>0</v>
      </c>
      <c r="D56" s="50">
        <v>6.33</v>
      </c>
      <c r="E56" s="57"/>
      <c r="F56" s="49"/>
      <c r="G56" s="83"/>
      <c r="H56" s="20"/>
      <c r="I56" s="70" t="s">
        <v>159</v>
      </c>
      <c r="J56" s="62"/>
      <c r="K56" s="657">
        <f t="shared" ref="K56:K57" si="22">J56*L56</f>
        <v>0</v>
      </c>
      <c r="L56" s="64">
        <f>L53</f>
        <v>6.33</v>
      </c>
      <c r="M56" s="57"/>
      <c r="N56" s="49"/>
      <c r="O56" s="83"/>
      <c r="P56" s="20"/>
    </row>
    <row r="57" spans="1:16">
      <c r="A57" s="40">
        <v>1128</v>
      </c>
      <c r="B57" s="48"/>
      <c r="C57" s="657">
        <f t="shared" si="20"/>
        <v>0</v>
      </c>
      <c r="D57" s="50">
        <v>6.33</v>
      </c>
      <c r="E57" s="606"/>
      <c r="F57" s="96"/>
      <c r="G57" s="655"/>
      <c r="H57" s="106"/>
      <c r="I57" s="71" t="s">
        <v>160</v>
      </c>
      <c r="J57" s="48"/>
      <c r="K57" s="657">
        <f t="shared" si="22"/>
        <v>0</v>
      </c>
      <c r="L57" s="20">
        <f>L54</f>
        <v>6.33</v>
      </c>
      <c r="M57" s="606"/>
      <c r="N57" s="96"/>
      <c r="O57" s="655"/>
      <c r="P57" s="106"/>
    </row>
    <row r="58" spans="1:16" ht="15" thickBot="1">
      <c r="A58" s="40">
        <v>1129</v>
      </c>
      <c r="B58" s="48"/>
      <c r="C58" s="657">
        <f t="shared" si="20"/>
        <v>0</v>
      </c>
      <c r="D58" s="50">
        <v>6.33</v>
      </c>
      <c r="E58" s="54"/>
      <c r="F58" s="48"/>
      <c r="G58" s="78"/>
      <c r="H58" s="20"/>
      <c r="I58" s="36"/>
      <c r="J58" s="95"/>
      <c r="K58" s="653"/>
      <c r="L58" s="38"/>
      <c r="M58" s="54"/>
      <c r="N58" s="48"/>
      <c r="O58" s="78"/>
      <c r="P58" s="20"/>
    </row>
    <row r="59" spans="1:16" ht="15" thickBot="1">
      <c r="A59" s="40">
        <v>1130</v>
      </c>
      <c r="B59" s="48"/>
      <c r="C59" s="657">
        <f t="shared" si="20"/>
        <v>0</v>
      </c>
      <c r="D59" s="50">
        <v>6.33</v>
      </c>
      <c r="E59" s="54"/>
      <c r="F59" s="48"/>
      <c r="G59" s="78"/>
      <c r="H59" s="20"/>
      <c r="I59" s="11" t="s">
        <v>10</v>
      </c>
      <c r="J59" s="32">
        <f>SUM(J56:J57)+SUM(J43:J54)</f>
        <v>0</v>
      </c>
      <c r="K59" s="648">
        <f>SUM(K56:K57)+SUM(K43:K54)</f>
        <v>0</v>
      </c>
      <c r="L59" s="650">
        <f>K59</f>
        <v>0</v>
      </c>
      <c r="M59" s="54"/>
      <c r="N59" s="48"/>
      <c r="O59" s="78"/>
      <c r="P59" s="20"/>
    </row>
    <row r="60" spans="1:16" ht="15" thickBot="1">
      <c r="A60" s="40">
        <v>1131</v>
      </c>
      <c r="B60" s="48"/>
      <c r="C60" s="657">
        <f t="shared" si="20"/>
        <v>0</v>
      </c>
      <c r="D60" s="50">
        <v>6.33</v>
      </c>
      <c r="E60" s="783"/>
      <c r="F60" s="99"/>
      <c r="G60" s="656"/>
      <c r="H60" s="20"/>
      <c r="I60" s="1522" t="s">
        <v>161</v>
      </c>
      <c r="J60" s="1523"/>
      <c r="K60" s="1524"/>
      <c r="L60" s="1525"/>
      <c r="M60" s="783"/>
      <c r="N60" s="99"/>
      <c r="O60" s="656"/>
      <c r="P60" s="20"/>
    </row>
    <row r="61" spans="1:16" ht="15" thickBot="1">
      <c r="A61" s="36">
        <v>1132</v>
      </c>
      <c r="B61" s="37"/>
      <c r="C61" s="677">
        <f t="shared" si="20"/>
        <v>0</v>
      </c>
      <c r="D61" s="50">
        <v>6.33</v>
      </c>
      <c r="E61" s="54"/>
      <c r="F61" s="48"/>
      <c r="G61" s="78"/>
      <c r="H61" s="20"/>
      <c r="I61" s="1526" t="s">
        <v>162</v>
      </c>
      <c r="J61" s="1527"/>
      <c r="K61" s="1528"/>
      <c r="L61" s="1529"/>
      <c r="M61" s="54"/>
      <c r="N61" s="48"/>
      <c r="O61" s="78"/>
      <c r="P61" s="20"/>
    </row>
    <row r="62" spans="1:16" ht="15" thickBot="1">
      <c r="A62" s="1487" t="s">
        <v>128</v>
      </c>
      <c r="B62" s="1488"/>
      <c r="C62" s="1488"/>
      <c r="D62" s="1489"/>
      <c r="E62" s="54"/>
      <c r="F62" s="48"/>
      <c r="G62" s="78"/>
      <c r="H62" s="20"/>
      <c r="I62" s="1530" t="s">
        <v>163</v>
      </c>
      <c r="J62" s="1531"/>
      <c r="K62" s="1532"/>
      <c r="L62" s="1533"/>
      <c r="M62" s="54"/>
      <c r="N62" s="48"/>
      <c r="O62" s="78"/>
      <c r="P62" s="20"/>
    </row>
    <row r="63" spans="1:16">
      <c r="A63" s="70" t="s">
        <v>129</v>
      </c>
      <c r="B63" s="62"/>
      <c r="C63" s="657">
        <f t="shared" ref="C63:C66" si="23">B63*D63</f>
        <v>0</v>
      </c>
      <c r="D63" s="77">
        <v>6.33</v>
      </c>
      <c r="E63" s="54"/>
      <c r="F63" s="48"/>
      <c r="G63" s="78"/>
      <c r="H63" s="20"/>
      <c r="I63" s="76">
        <v>1</v>
      </c>
      <c r="J63" s="97"/>
      <c r="K63" s="657">
        <f t="shared" ref="K63:K67" si="24">J63*L63</f>
        <v>0</v>
      </c>
      <c r="L63" s="64">
        <v>7.26</v>
      </c>
      <c r="M63" s="54"/>
      <c r="N63" s="48"/>
      <c r="O63" s="78"/>
      <c r="P63" s="20"/>
    </row>
    <row r="64" spans="1:16">
      <c r="A64" s="71" t="s">
        <v>130</v>
      </c>
      <c r="B64" s="48"/>
      <c r="C64" s="657">
        <f t="shared" si="23"/>
        <v>0</v>
      </c>
      <c r="D64" s="79">
        <v>6.33</v>
      </c>
      <c r="E64" s="568"/>
      <c r="F64" s="96"/>
      <c r="G64" s="569"/>
      <c r="H64" s="605"/>
      <c r="I64" s="40">
        <v>2</v>
      </c>
      <c r="J64" s="98"/>
      <c r="K64" s="657">
        <f t="shared" si="24"/>
        <v>0</v>
      </c>
      <c r="L64" s="20">
        <f>L63</f>
        <v>7.26</v>
      </c>
      <c r="M64" s="54"/>
      <c r="N64" s="48"/>
      <c r="O64" s="78"/>
      <c r="P64" s="20"/>
    </row>
    <row r="65" spans="1:16">
      <c r="A65" s="71" t="s">
        <v>131</v>
      </c>
      <c r="B65" s="48"/>
      <c r="C65" s="657">
        <f t="shared" si="23"/>
        <v>0</v>
      </c>
      <c r="D65" s="79">
        <v>6.33</v>
      </c>
      <c r="E65" s="31"/>
      <c r="F65" s="41"/>
      <c r="G65" s="567"/>
      <c r="H65" s="34"/>
      <c r="I65" s="40">
        <v>3</v>
      </c>
      <c r="J65" s="98"/>
      <c r="K65" s="657">
        <f t="shared" si="24"/>
        <v>0</v>
      </c>
      <c r="L65" s="20">
        <f t="shared" ref="L65:L67" si="25">L64</f>
        <v>7.26</v>
      </c>
      <c r="M65" s="54"/>
      <c r="N65" s="48"/>
      <c r="O65" s="78"/>
      <c r="P65" s="20"/>
    </row>
    <row r="66" spans="1:16">
      <c r="A66" s="55" t="s">
        <v>132</v>
      </c>
      <c r="B66" s="49"/>
      <c r="C66" s="657">
        <f t="shared" si="23"/>
        <v>0</v>
      </c>
      <c r="D66" s="79">
        <v>6.33</v>
      </c>
      <c r="E66" s="40"/>
      <c r="F66" s="48"/>
      <c r="G66" s="78"/>
      <c r="H66" s="43"/>
      <c r="I66" s="40">
        <v>4</v>
      </c>
      <c r="J66" s="98"/>
      <c r="K66" s="657">
        <f t="shared" si="24"/>
        <v>0</v>
      </c>
      <c r="L66" s="20">
        <f t="shared" si="25"/>
        <v>7.26</v>
      </c>
      <c r="M66" s="54"/>
      <c r="N66" s="48"/>
      <c r="O66" s="78"/>
      <c r="P66" s="20"/>
    </row>
    <row r="67" spans="1:16" ht="15" thickBot="1">
      <c r="A67" s="72"/>
      <c r="B67" s="37"/>
      <c r="C67" s="645"/>
      <c r="D67" s="45"/>
      <c r="E67" s="40"/>
      <c r="F67" s="48"/>
      <c r="G67" s="78"/>
      <c r="H67" s="43"/>
      <c r="I67" s="36">
        <v>5</v>
      </c>
      <c r="J67" s="184"/>
      <c r="K67" s="657">
        <f t="shared" si="24"/>
        <v>0</v>
      </c>
      <c r="L67" s="38">
        <f t="shared" si="25"/>
        <v>7.26</v>
      </c>
      <c r="M67" s="57"/>
      <c r="N67" s="49"/>
      <c r="O67" s="83"/>
      <c r="P67" s="59"/>
    </row>
    <row r="68" spans="1:16" ht="15" thickBot="1">
      <c r="A68" s="11" t="s">
        <v>10</v>
      </c>
      <c r="B68" s="32">
        <f>SUM(B63:B66)+SUM(B50:B61)</f>
        <v>0</v>
      </c>
      <c r="C68" s="648">
        <f>SUM(C63:C66)+SUM(C50:C61)</f>
        <v>0</v>
      </c>
      <c r="D68" s="650">
        <f>C68</f>
        <v>0</v>
      </c>
      <c r="E68" s="11" t="s">
        <v>10</v>
      </c>
      <c r="F68" s="32">
        <f>F55+F35+F16</f>
        <v>0</v>
      </c>
      <c r="G68" s="648">
        <f>G55+G35+G16</f>
        <v>0</v>
      </c>
      <c r="H68" s="650">
        <f>G68</f>
        <v>0</v>
      </c>
      <c r="I68" s="28" t="s">
        <v>10</v>
      </c>
      <c r="J68" s="32">
        <f>SUM(J63:J67)</f>
        <v>0</v>
      </c>
      <c r="K68" s="648">
        <f>SUM(K63:K67)</f>
        <v>0</v>
      </c>
      <c r="L68" s="650">
        <f>K68</f>
        <v>0</v>
      </c>
      <c r="M68" s="28" t="s">
        <v>10</v>
      </c>
      <c r="N68" s="32">
        <f>N46+N22</f>
        <v>0</v>
      </c>
      <c r="O68" s="648">
        <f>O46+O22</f>
        <v>0</v>
      </c>
      <c r="P68" s="650">
        <f>O68</f>
        <v>0</v>
      </c>
    </row>
    <row r="69" spans="1:16" ht="6" customHeight="1" thickBot="1">
      <c r="A69" s="1484"/>
      <c r="B69" s="1420"/>
      <c r="C69" s="1420"/>
      <c r="D69" s="1420"/>
      <c r="E69" s="1420"/>
      <c r="F69" s="1420"/>
      <c r="G69" s="1420"/>
      <c r="H69" s="1420"/>
      <c r="I69" s="1420"/>
      <c r="J69" s="1420"/>
      <c r="K69" s="1420"/>
      <c r="L69" s="1420"/>
      <c r="M69" s="1420"/>
      <c r="N69" s="1420"/>
      <c r="O69" s="1420"/>
      <c r="P69" s="1414"/>
    </row>
    <row r="70" spans="1:16" ht="15" thickBot="1">
      <c r="A70" s="21" t="s">
        <v>11</v>
      </c>
      <c r="B70" s="22">
        <f>B68+B46+B25</f>
        <v>0</v>
      </c>
      <c r="C70" s="660">
        <f>C68+C46+C25</f>
        <v>0</v>
      </c>
      <c r="D70" s="649">
        <f>C70</f>
        <v>0</v>
      </c>
      <c r="E70" s="21" t="s">
        <v>11</v>
      </c>
      <c r="F70" s="22">
        <f>F68</f>
        <v>0</v>
      </c>
      <c r="G70" s="660">
        <f>G68</f>
        <v>0</v>
      </c>
      <c r="H70" s="24">
        <f>G70</f>
        <v>0</v>
      </c>
      <c r="I70" s="21" t="s">
        <v>11</v>
      </c>
      <c r="J70" s="22">
        <f>J68+J59+J39+J20</f>
        <v>0</v>
      </c>
      <c r="K70" s="660">
        <f>K68+K59+K39+K20</f>
        <v>0</v>
      </c>
      <c r="L70" s="660">
        <f>K70</f>
        <v>0</v>
      </c>
      <c r="M70" s="21" t="s">
        <v>11</v>
      </c>
      <c r="N70" s="838">
        <f>N68</f>
        <v>0</v>
      </c>
      <c r="O70" s="662">
        <f>O68</f>
        <v>0</v>
      </c>
      <c r="P70" s="652">
        <f>P68</f>
        <v>0</v>
      </c>
    </row>
    <row r="71" spans="1:16" ht="16.2" thickBot="1">
      <c r="A71" s="1465" t="s">
        <v>164</v>
      </c>
      <c r="B71" s="1467" t="s">
        <v>13</v>
      </c>
      <c r="C71" s="1468"/>
      <c r="D71" s="1468"/>
      <c r="E71" s="1468"/>
      <c r="F71" s="1468"/>
      <c r="G71" s="1468"/>
      <c r="H71" s="1468"/>
      <c r="I71" s="1468"/>
      <c r="J71" s="1468"/>
      <c r="K71" s="1468"/>
      <c r="L71" s="1469"/>
      <c r="M71" s="616" t="s">
        <v>14</v>
      </c>
      <c r="N71" s="1482">
        <f>B70+F70+J70+N70</f>
        <v>0</v>
      </c>
      <c r="O71" s="1482"/>
      <c r="P71" s="1483"/>
    </row>
    <row r="72" spans="1:16" ht="16.2" thickBot="1">
      <c r="A72" s="1466"/>
      <c r="B72" s="1540" t="s">
        <v>15</v>
      </c>
      <c r="C72" s="1541"/>
      <c r="D72" s="1541"/>
      <c r="E72" s="1541"/>
      <c r="F72" s="1542"/>
      <c r="G72" s="724"/>
      <c r="H72" s="1473" t="s">
        <v>1165</v>
      </c>
      <c r="I72" s="1474"/>
      <c r="J72" s="1475"/>
      <c r="K72" s="726"/>
      <c r="L72" s="726"/>
      <c r="M72" s="775" t="s">
        <v>16</v>
      </c>
      <c r="N72" s="1568">
        <f>D70+H70+L70+P70</f>
        <v>0</v>
      </c>
      <c r="O72" s="1569"/>
      <c r="P72" s="1570"/>
    </row>
  </sheetData>
  <sheetProtection algorithmName="SHA-512" hashValue="uK3Z/VMXTkGniaP47Q9JKlNRUoHvlLqEvHEohDxGxzJw9QUcIWlDmzgF9Pj9Bkj9Xi+3urSS/9xXuq0uXMWCnw==" saltValue="mS+JJ/LQ0KWk6mjUgKuM/g==" spinCount="100000" sheet="1" objects="1" scenarios="1"/>
  <mergeCells count="48">
    <mergeCell ref="A3:P3"/>
    <mergeCell ref="A71:A72"/>
    <mergeCell ref="B71:L71"/>
    <mergeCell ref="N72:P72"/>
    <mergeCell ref="A48:D48"/>
    <mergeCell ref="A49:D49"/>
    <mergeCell ref="A62:D62"/>
    <mergeCell ref="E13:H13"/>
    <mergeCell ref="E17:H17"/>
    <mergeCell ref="A26:D26"/>
    <mergeCell ref="A27:D27"/>
    <mergeCell ref="A28:D28"/>
    <mergeCell ref="A41:D41"/>
    <mergeCell ref="A47:D47"/>
    <mergeCell ref="A5:D5"/>
    <mergeCell ref="E5:H5"/>
    <mergeCell ref="B1:H1"/>
    <mergeCell ref="J1:L1"/>
    <mergeCell ref="M1:P2"/>
    <mergeCell ref="B2:H2"/>
    <mergeCell ref="J2:L2"/>
    <mergeCell ref="A6:D6"/>
    <mergeCell ref="E6:H6"/>
    <mergeCell ref="A20:D20"/>
    <mergeCell ref="A7:D7"/>
    <mergeCell ref="E18:H18"/>
    <mergeCell ref="E19:H19"/>
    <mergeCell ref="I5:L5"/>
    <mergeCell ref="I6:L6"/>
    <mergeCell ref="I17:L17"/>
    <mergeCell ref="I21:L21"/>
    <mergeCell ref="I22:L22"/>
    <mergeCell ref="M23:P23"/>
    <mergeCell ref="M24:P24"/>
    <mergeCell ref="H72:J72"/>
    <mergeCell ref="I60:L60"/>
    <mergeCell ref="I61:L61"/>
    <mergeCell ref="I62:L62"/>
    <mergeCell ref="N71:P71"/>
    <mergeCell ref="I41:L41"/>
    <mergeCell ref="I42:L42"/>
    <mergeCell ref="I55:L55"/>
    <mergeCell ref="A69:P69"/>
    <mergeCell ref="B72:F72"/>
    <mergeCell ref="E50:H50"/>
    <mergeCell ref="I33:L33"/>
    <mergeCell ref="I36:L36"/>
    <mergeCell ref="I40:L40"/>
  </mergeCells>
  <pageMargins left="0.23622047244094491" right="0.23622047244094491" top="0.35433070866141736" bottom="0.35433070866141736" header="0.31496062992125984" footer="0.31496062992125984"/>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view="pageLayout" topLeftCell="J1" zoomScaleNormal="110" workbookViewId="0">
      <selection activeCell="N5" sqref="N5"/>
    </sheetView>
  </sheetViews>
  <sheetFormatPr defaultRowHeight="14.4"/>
  <cols>
    <col min="1" max="1" width="14.33203125" customWidth="1"/>
    <col min="2" max="2" width="7.6640625" customWidth="1"/>
    <col min="3" max="3" width="7.6640625" style="6" hidden="1" customWidth="1"/>
    <col min="4" max="4" width="9.88671875" customWidth="1"/>
    <col min="5" max="5" width="14" customWidth="1"/>
    <col min="6" max="6" width="9.33203125" bestFit="1" customWidth="1"/>
    <col min="7" max="7" width="9.33203125" style="6" hidden="1" customWidth="1"/>
    <col min="8" max="8" width="9.88671875" customWidth="1"/>
    <col min="9" max="9" width="13.5546875" customWidth="1"/>
    <col min="10" max="10" width="7.6640625" customWidth="1"/>
    <col min="11" max="11" width="7.6640625" style="6" hidden="1" customWidth="1"/>
    <col min="12" max="12" width="9.88671875" customWidth="1"/>
    <col min="13" max="13" width="14.33203125" customWidth="1"/>
    <col min="14" max="14" width="7.6640625" customWidth="1"/>
    <col min="15" max="15" width="7.6640625" style="6" hidden="1" customWidth="1"/>
    <col min="16" max="16" width="9.88671875" customWidth="1"/>
  </cols>
  <sheetData>
    <row r="1" spans="1:16" ht="19.5" customHeight="1">
      <c r="A1" s="833" t="s">
        <v>0</v>
      </c>
      <c r="B1" s="1499"/>
      <c r="C1" s="1499"/>
      <c r="D1" s="1499"/>
      <c r="E1" s="1499"/>
      <c r="F1" s="1499"/>
      <c r="G1" s="1499"/>
      <c r="H1" s="1499"/>
      <c r="I1" s="837" t="s">
        <v>1</v>
      </c>
      <c r="J1" s="1500"/>
      <c r="K1" s="1501"/>
      <c r="L1" s="1502"/>
      <c r="M1" s="1503">
        <v>6672</v>
      </c>
      <c r="N1" s="1504"/>
      <c r="O1" s="1504"/>
      <c r="P1" s="1505"/>
    </row>
    <row r="2" spans="1:16" ht="15.75" customHeight="1" thickBot="1">
      <c r="A2" s="834" t="s">
        <v>2</v>
      </c>
      <c r="B2" s="1509"/>
      <c r="C2" s="1509"/>
      <c r="D2" s="1509"/>
      <c r="E2" s="1509"/>
      <c r="F2" s="1509"/>
      <c r="G2" s="1509"/>
      <c r="H2" s="1509"/>
      <c r="I2" s="836" t="s">
        <v>3</v>
      </c>
      <c r="J2" s="1510"/>
      <c r="K2" s="1511"/>
      <c r="L2" s="1512"/>
      <c r="M2" s="1506"/>
      <c r="N2" s="1507"/>
      <c r="O2" s="1507"/>
      <c r="P2" s="1508"/>
    </row>
    <row r="3" spans="1:16" ht="6" customHeight="1" thickBot="1">
      <c r="A3" s="1513"/>
      <c r="B3" s="1420"/>
      <c r="C3" s="1420"/>
      <c r="D3" s="1420"/>
      <c r="E3" s="1420"/>
      <c r="F3" s="1420"/>
      <c r="G3" s="1420"/>
      <c r="H3" s="1420"/>
      <c r="I3" s="1420"/>
      <c r="J3" s="1420"/>
      <c r="K3" s="1420"/>
      <c r="L3" s="1420"/>
      <c r="M3" s="1420"/>
      <c r="N3" s="1420"/>
      <c r="O3" s="1420"/>
      <c r="P3" s="1414"/>
    </row>
    <row r="4" spans="1:16" ht="15" thickBot="1">
      <c r="A4" s="21" t="s">
        <v>4</v>
      </c>
      <c r="B4" s="131" t="s">
        <v>5</v>
      </c>
      <c r="C4" s="571"/>
      <c r="D4" s="134" t="s">
        <v>6</v>
      </c>
      <c r="E4" s="21" t="s">
        <v>4</v>
      </c>
      <c r="F4" s="131" t="s">
        <v>5</v>
      </c>
      <c r="G4" s="571"/>
      <c r="H4" s="134" t="s">
        <v>6</v>
      </c>
      <c r="I4" s="170" t="s">
        <v>4</v>
      </c>
      <c r="J4" s="17" t="s">
        <v>5</v>
      </c>
      <c r="K4" s="565"/>
      <c r="L4" s="130" t="s">
        <v>6</v>
      </c>
      <c r="M4" s="21" t="s">
        <v>4</v>
      </c>
      <c r="N4" s="608" t="s">
        <v>5</v>
      </c>
      <c r="O4" s="664"/>
      <c r="P4" s="607" t="s">
        <v>6</v>
      </c>
    </row>
    <row r="5" spans="1:16" ht="16.2" thickBot="1">
      <c r="A5" s="1587" t="s">
        <v>167</v>
      </c>
      <c r="B5" s="1588"/>
      <c r="C5" s="1588"/>
      <c r="D5" s="1588"/>
      <c r="E5" s="1588"/>
      <c r="F5" s="1588"/>
      <c r="G5" s="1588"/>
      <c r="H5" s="1588"/>
      <c r="I5" s="1593" t="s">
        <v>170</v>
      </c>
      <c r="J5" s="1580"/>
      <c r="K5" s="1580"/>
      <c r="L5" s="1580"/>
      <c r="M5" s="120" t="s">
        <v>123</v>
      </c>
      <c r="N5" s="62"/>
      <c r="O5" s="665">
        <f t="shared" ref="O5:O6" si="0">N5*P5</f>
        <v>0</v>
      </c>
      <c r="P5" s="64">
        <f>L6</f>
        <v>6.33</v>
      </c>
    </row>
    <row r="6" spans="1:16" ht="15" thickBot="1">
      <c r="A6" s="1493" t="s">
        <v>168</v>
      </c>
      <c r="B6" s="1494"/>
      <c r="C6" s="1494"/>
      <c r="D6" s="1494"/>
      <c r="E6" s="1589"/>
      <c r="F6" s="1589"/>
      <c r="G6" s="1589"/>
      <c r="H6" s="1589"/>
      <c r="I6" s="70">
        <v>1001</v>
      </c>
      <c r="J6" s="103"/>
      <c r="K6" s="665">
        <f t="shared" ref="K6:K67" si="1">J6*L6</f>
        <v>0</v>
      </c>
      <c r="L6" s="117">
        <f>H8</f>
        <v>6.33</v>
      </c>
      <c r="M6" s="86" t="s">
        <v>124</v>
      </c>
      <c r="N6" s="37"/>
      <c r="O6" s="665">
        <f t="shared" si="0"/>
        <v>0</v>
      </c>
      <c r="P6" s="38">
        <f>L7</f>
        <v>6.33</v>
      </c>
    </row>
    <row r="7" spans="1:16" ht="15" thickBot="1">
      <c r="A7" s="1553" t="s">
        <v>169</v>
      </c>
      <c r="B7" s="1549"/>
      <c r="C7" s="1549"/>
      <c r="D7" s="1549"/>
      <c r="E7" s="76">
        <v>1061</v>
      </c>
      <c r="F7" s="103"/>
      <c r="G7" s="665">
        <f t="shared" ref="G7:G67" si="2">F7*H7</f>
        <v>0</v>
      </c>
      <c r="H7" s="164">
        <v>6.33</v>
      </c>
      <c r="I7" s="71">
        <v>1002</v>
      </c>
      <c r="J7" s="110"/>
      <c r="K7" s="665">
        <f t="shared" si="1"/>
        <v>0</v>
      </c>
      <c r="L7" s="118">
        <f t="shared" ref="L7:L64" si="3">H9</f>
        <v>6.33</v>
      </c>
      <c r="M7" s="73" t="s">
        <v>10</v>
      </c>
      <c r="N7" s="32">
        <f>SUM(N5:N6)</f>
        <v>0</v>
      </c>
      <c r="O7" s="648">
        <f>SUM(O5:O6)</f>
        <v>0</v>
      </c>
      <c r="P7" s="650">
        <f>O7</f>
        <v>0</v>
      </c>
    </row>
    <row r="8" spans="1:16">
      <c r="A8" s="76">
        <v>1001</v>
      </c>
      <c r="B8" s="176"/>
      <c r="C8" s="665">
        <f>B8*D8</f>
        <v>0</v>
      </c>
      <c r="D8" s="64">
        <v>6.33</v>
      </c>
      <c r="E8" s="31">
        <v>1062</v>
      </c>
      <c r="F8" s="41"/>
      <c r="G8" s="665">
        <f t="shared" si="2"/>
        <v>0</v>
      </c>
      <c r="H8" s="207">
        <f t="shared" ref="H8:H66" si="4">H7</f>
        <v>6.33</v>
      </c>
      <c r="I8" s="71">
        <v>1003</v>
      </c>
      <c r="J8" s="48"/>
      <c r="K8" s="665">
        <f t="shared" si="1"/>
        <v>0</v>
      </c>
      <c r="L8" s="118">
        <f t="shared" si="3"/>
        <v>6.33</v>
      </c>
      <c r="M8" s="1577" t="s">
        <v>179</v>
      </c>
      <c r="N8" s="1578"/>
      <c r="O8" s="1578"/>
      <c r="P8" s="1579"/>
    </row>
    <row r="9" spans="1:16">
      <c r="A9" s="40">
        <v>1002</v>
      </c>
      <c r="B9" s="98"/>
      <c r="C9" s="665">
        <f t="shared" ref="C9:C67" si="5">B9*D9</f>
        <v>0</v>
      </c>
      <c r="D9" s="20">
        <f>D8</f>
        <v>6.33</v>
      </c>
      <c r="E9" s="40">
        <v>1063</v>
      </c>
      <c r="F9" s="48"/>
      <c r="G9" s="665">
        <f t="shared" si="2"/>
        <v>0</v>
      </c>
      <c r="H9" s="111">
        <f t="shared" si="4"/>
        <v>6.33</v>
      </c>
      <c r="I9" s="71">
        <v>1004</v>
      </c>
      <c r="J9" s="48"/>
      <c r="K9" s="665">
        <f t="shared" si="1"/>
        <v>0</v>
      </c>
      <c r="L9" s="118">
        <f t="shared" si="3"/>
        <v>6.33</v>
      </c>
      <c r="M9" s="1553" t="s">
        <v>126</v>
      </c>
      <c r="N9" s="1549"/>
      <c r="O9" s="1549"/>
      <c r="P9" s="1554"/>
    </row>
    <row r="10" spans="1:16" ht="15" thickBot="1">
      <c r="A10" s="40">
        <v>1003</v>
      </c>
      <c r="B10" s="98"/>
      <c r="C10" s="665">
        <f t="shared" si="5"/>
        <v>0</v>
      </c>
      <c r="D10" s="20">
        <f t="shared" ref="D10:D67" si="6">D9</f>
        <v>6.33</v>
      </c>
      <c r="E10" s="40">
        <v>1064</v>
      </c>
      <c r="F10" s="48"/>
      <c r="G10" s="665">
        <f t="shared" si="2"/>
        <v>0</v>
      </c>
      <c r="H10" s="111">
        <f t="shared" si="4"/>
        <v>6.33</v>
      </c>
      <c r="I10" s="71">
        <v>1005</v>
      </c>
      <c r="J10" s="48"/>
      <c r="K10" s="665">
        <f t="shared" si="1"/>
        <v>0</v>
      </c>
      <c r="L10" s="118">
        <f t="shared" si="3"/>
        <v>6.33</v>
      </c>
      <c r="M10" s="1590" t="s">
        <v>180</v>
      </c>
      <c r="N10" s="1591"/>
      <c r="O10" s="1591"/>
      <c r="P10" s="1592"/>
    </row>
    <row r="11" spans="1:16">
      <c r="A11" s="40">
        <v>1004</v>
      </c>
      <c r="B11" s="98"/>
      <c r="C11" s="665">
        <f t="shared" si="5"/>
        <v>0</v>
      </c>
      <c r="D11" s="20">
        <f t="shared" si="6"/>
        <v>6.33</v>
      </c>
      <c r="E11" s="40">
        <v>1065</v>
      </c>
      <c r="F11" s="48"/>
      <c r="G11" s="665">
        <f t="shared" si="2"/>
        <v>0</v>
      </c>
      <c r="H11" s="111">
        <f t="shared" si="4"/>
        <v>6.33</v>
      </c>
      <c r="I11" s="71">
        <v>1006</v>
      </c>
      <c r="J11" s="48"/>
      <c r="K11" s="665">
        <f t="shared" si="1"/>
        <v>0</v>
      </c>
      <c r="L11" s="118">
        <f t="shared" si="3"/>
        <v>6.33</v>
      </c>
      <c r="M11" s="3">
        <v>1121</v>
      </c>
      <c r="N11" s="103"/>
      <c r="O11" s="665">
        <f t="shared" ref="O11:O22" si="7">N11*P11</f>
        <v>0</v>
      </c>
      <c r="P11" s="64">
        <f>L6</f>
        <v>6.33</v>
      </c>
    </row>
    <row r="12" spans="1:16">
      <c r="A12" s="40">
        <v>1005</v>
      </c>
      <c r="B12" s="98"/>
      <c r="C12" s="665">
        <f t="shared" si="5"/>
        <v>0</v>
      </c>
      <c r="D12" s="20">
        <f t="shared" si="6"/>
        <v>6.33</v>
      </c>
      <c r="E12" s="40">
        <v>1066</v>
      </c>
      <c r="F12" s="48"/>
      <c r="G12" s="665">
        <f t="shared" si="2"/>
        <v>0</v>
      </c>
      <c r="H12" s="111">
        <f t="shared" si="4"/>
        <v>6.33</v>
      </c>
      <c r="I12" s="71">
        <v>1007</v>
      </c>
      <c r="J12" s="48"/>
      <c r="K12" s="665">
        <f t="shared" si="1"/>
        <v>0</v>
      </c>
      <c r="L12" s="118">
        <f t="shared" si="3"/>
        <v>6.33</v>
      </c>
      <c r="M12" s="26">
        <v>1122</v>
      </c>
      <c r="N12" s="110"/>
      <c r="O12" s="665">
        <f t="shared" si="7"/>
        <v>0</v>
      </c>
      <c r="P12" s="20">
        <f t="shared" ref="P12:P22" si="8">L7</f>
        <v>6.33</v>
      </c>
    </row>
    <row r="13" spans="1:16">
      <c r="A13" s="40">
        <v>1006</v>
      </c>
      <c r="B13" s="98"/>
      <c r="C13" s="665">
        <f t="shared" si="5"/>
        <v>0</v>
      </c>
      <c r="D13" s="20">
        <f t="shared" si="6"/>
        <v>6.33</v>
      </c>
      <c r="E13" s="40">
        <v>1067</v>
      </c>
      <c r="F13" s="48"/>
      <c r="G13" s="665">
        <f t="shared" si="2"/>
        <v>0</v>
      </c>
      <c r="H13" s="111">
        <f t="shared" si="4"/>
        <v>6.33</v>
      </c>
      <c r="I13" s="71">
        <v>1008</v>
      </c>
      <c r="J13" s="48"/>
      <c r="K13" s="665">
        <f t="shared" si="1"/>
        <v>0</v>
      </c>
      <c r="L13" s="118">
        <f t="shared" si="3"/>
        <v>6.33</v>
      </c>
      <c r="M13" s="26">
        <v>1123</v>
      </c>
      <c r="N13" s="48"/>
      <c r="O13" s="665">
        <f t="shared" si="7"/>
        <v>0</v>
      </c>
      <c r="P13" s="20">
        <f t="shared" si="8"/>
        <v>6.33</v>
      </c>
    </row>
    <row r="14" spans="1:16">
      <c r="A14" s="40">
        <v>1007</v>
      </c>
      <c r="B14" s="98"/>
      <c r="C14" s="665">
        <f t="shared" si="5"/>
        <v>0</v>
      </c>
      <c r="D14" s="20">
        <f t="shared" si="6"/>
        <v>6.33</v>
      </c>
      <c r="E14" s="40">
        <v>1068</v>
      </c>
      <c r="F14" s="48"/>
      <c r="G14" s="665">
        <f t="shared" si="2"/>
        <v>0</v>
      </c>
      <c r="H14" s="111">
        <f t="shared" si="4"/>
        <v>6.33</v>
      </c>
      <c r="I14" s="71">
        <v>1009</v>
      </c>
      <c r="J14" s="48"/>
      <c r="K14" s="665">
        <f t="shared" si="1"/>
        <v>0</v>
      </c>
      <c r="L14" s="118">
        <f t="shared" si="3"/>
        <v>6.33</v>
      </c>
      <c r="M14" s="26">
        <v>1124</v>
      </c>
      <c r="N14" s="48"/>
      <c r="O14" s="665">
        <f t="shared" si="7"/>
        <v>0</v>
      </c>
      <c r="P14" s="20">
        <f t="shared" si="8"/>
        <v>6.33</v>
      </c>
    </row>
    <row r="15" spans="1:16">
      <c r="A15" s="40">
        <v>1008</v>
      </c>
      <c r="B15" s="98"/>
      <c r="C15" s="665">
        <f t="shared" si="5"/>
        <v>0</v>
      </c>
      <c r="D15" s="20">
        <f t="shared" si="6"/>
        <v>6.33</v>
      </c>
      <c r="E15" s="40">
        <v>1069</v>
      </c>
      <c r="F15" s="48"/>
      <c r="G15" s="665">
        <f t="shared" si="2"/>
        <v>0</v>
      </c>
      <c r="H15" s="111">
        <f t="shared" si="4"/>
        <v>6.33</v>
      </c>
      <c r="I15" s="71">
        <v>1010</v>
      </c>
      <c r="J15" s="48"/>
      <c r="K15" s="665">
        <f t="shared" si="1"/>
        <v>0</v>
      </c>
      <c r="L15" s="118">
        <f t="shared" si="3"/>
        <v>6.33</v>
      </c>
      <c r="M15" s="26">
        <v>1125</v>
      </c>
      <c r="N15" s="48"/>
      <c r="O15" s="665">
        <f t="shared" si="7"/>
        <v>0</v>
      </c>
      <c r="P15" s="20">
        <f t="shared" si="8"/>
        <v>6.33</v>
      </c>
    </row>
    <row r="16" spans="1:16">
      <c r="A16" s="40">
        <v>1009</v>
      </c>
      <c r="B16" s="98"/>
      <c r="C16" s="665">
        <f t="shared" si="5"/>
        <v>0</v>
      </c>
      <c r="D16" s="20">
        <f t="shared" si="6"/>
        <v>6.33</v>
      </c>
      <c r="E16" s="40">
        <v>1070</v>
      </c>
      <c r="F16" s="48"/>
      <c r="G16" s="665">
        <f t="shared" si="2"/>
        <v>0</v>
      </c>
      <c r="H16" s="111">
        <f t="shared" si="4"/>
        <v>6.33</v>
      </c>
      <c r="I16" s="71">
        <v>1011</v>
      </c>
      <c r="J16" s="48"/>
      <c r="K16" s="665">
        <f t="shared" si="1"/>
        <v>0</v>
      </c>
      <c r="L16" s="118">
        <f t="shared" si="3"/>
        <v>6.33</v>
      </c>
      <c r="M16" s="26">
        <v>1126</v>
      </c>
      <c r="N16" s="48"/>
      <c r="O16" s="665">
        <f t="shared" si="7"/>
        <v>0</v>
      </c>
      <c r="P16" s="20">
        <f t="shared" si="8"/>
        <v>6.33</v>
      </c>
    </row>
    <row r="17" spans="1:16">
      <c r="A17" s="40">
        <v>1010</v>
      </c>
      <c r="B17" s="98"/>
      <c r="C17" s="665">
        <f t="shared" si="5"/>
        <v>0</v>
      </c>
      <c r="D17" s="20">
        <f t="shared" si="6"/>
        <v>6.33</v>
      </c>
      <c r="E17" s="40">
        <v>1071</v>
      </c>
      <c r="F17" s="48"/>
      <c r="G17" s="665">
        <f t="shared" si="2"/>
        <v>0</v>
      </c>
      <c r="H17" s="111">
        <f t="shared" si="4"/>
        <v>6.33</v>
      </c>
      <c r="I17" s="71">
        <v>1012</v>
      </c>
      <c r="J17" s="48"/>
      <c r="K17" s="665">
        <f t="shared" si="1"/>
        <v>0</v>
      </c>
      <c r="L17" s="118">
        <f t="shared" si="3"/>
        <v>6.33</v>
      </c>
      <c r="M17" s="26">
        <v>1127</v>
      </c>
      <c r="N17" s="48"/>
      <c r="O17" s="665">
        <f t="shared" si="7"/>
        <v>0</v>
      </c>
      <c r="P17" s="20">
        <f t="shared" si="8"/>
        <v>6.33</v>
      </c>
    </row>
    <row r="18" spans="1:16">
      <c r="A18" s="40">
        <v>1011</v>
      </c>
      <c r="B18" s="98"/>
      <c r="C18" s="665">
        <f t="shared" si="5"/>
        <v>0</v>
      </c>
      <c r="D18" s="20">
        <f t="shared" si="6"/>
        <v>6.33</v>
      </c>
      <c r="E18" s="40">
        <v>1072</v>
      </c>
      <c r="F18" s="48"/>
      <c r="G18" s="665">
        <f t="shared" si="2"/>
        <v>0</v>
      </c>
      <c r="H18" s="111">
        <f t="shared" si="4"/>
        <v>6.33</v>
      </c>
      <c r="I18" s="71">
        <v>1013</v>
      </c>
      <c r="J18" s="48"/>
      <c r="K18" s="665">
        <f t="shared" si="1"/>
        <v>0</v>
      </c>
      <c r="L18" s="118">
        <f t="shared" si="3"/>
        <v>6.33</v>
      </c>
      <c r="M18" s="26">
        <v>1128</v>
      </c>
      <c r="N18" s="48"/>
      <c r="O18" s="665">
        <f t="shared" si="7"/>
        <v>0</v>
      </c>
      <c r="P18" s="20">
        <f t="shared" si="8"/>
        <v>6.33</v>
      </c>
    </row>
    <row r="19" spans="1:16">
      <c r="A19" s="40">
        <v>1012</v>
      </c>
      <c r="B19" s="98"/>
      <c r="C19" s="665">
        <f t="shared" si="5"/>
        <v>0</v>
      </c>
      <c r="D19" s="20">
        <f t="shared" si="6"/>
        <v>6.33</v>
      </c>
      <c r="E19" s="40">
        <v>1073</v>
      </c>
      <c r="F19" s="48"/>
      <c r="G19" s="665">
        <f t="shared" si="2"/>
        <v>0</v>
      </c>
      <c r="H19" s="111">
        <f t="shared" si="4"/>
        <v>6.33</v>
      </c>
      <c r="I19" s="71">
        <v>1014</v>
      </c>
      <c r="J19" s="48"/>
      <c r="K19" s="665">
        <f t="shared" si="1"/>
        <v>0</v>
      </c>
      <c r="L19" s="118">
        <f t="shared" si="3"/>
        <v>6.33</v>
      </c>
      <c r="M19" s="26">
        <v>1129</v>
      </c>
      <c r="N19" s="48"/>
      <c r="O19" s="665">
        <f t="shared" si="7"/>
        <v>0</v>
      </c>
      <c r="P19" s="20">
        <f t="shared" si="8"/>
        <v>6.33</v>
      </c>
    </row>
    <row r="20" spans="1:16">
      <c r="A20" s="40">
        <v>1013</v>
      </c>
      <c r="B20" s="98"/>
      <c r="C20" s="665">
        <f t="shared" si="5"/>
        <v>0</v>
      </c>
      <c r="D20" s="20">
        <f t="shared" si="6"/>
        <v>6.33</v>
      </c>
      <c r="E20" s="40">
        <v>1074</v>
      </c>
      <c r="F20" s="48"/>
      <c r="G20" s="665">
        <f t="shared" si="2"/>
        <v>0</v>
      </c>
      <c r="H20" s="111">
        <f t="shared" si="4"/>
        <v>6.33</v>
      </c>
      <c r="I20" s="71">
        <v>1015</v>
      </c>
      <c r="J20" s="48"/>
      <c r="K20" s="665">
        <f t="shared" si="1"/>
        <v>0</v>
      </c>
      <c r="L20" s="118">
        <f t="shared" si="3"/>
        <v>6.33</v>
      </c>
      <c r="M20" s="26">
        <v>1130</v>
      </c>
      <c r="N20" s="48"/>
      <c r="O20" s="665">
        <f t="shared" si="7"/>
        <v>0</v>
      </c>
      <c r="P20" s="20">
        <f t="shared" si="8"/>
        <v>6.33</v>
      </c>
    </row>
    <row r="21" spans="1:16">
      <c r="A21" s="40">
        <v>1014</v>
      </c>
      <c r="B21" s="98"/>
      <c r="C21" s="665">
        <f t="shared" si="5"/>
        <v>0</v>
      </c>
      <c r="D21" s="20">
        <f t="shared" si="6"/>
        <v>6.33</v>
      </c>
      <c r="E21" s="40">
        <v>1075</v>
      </c>
      <c r="F21" s="48"/>
      <c r="G21" s="665">
        <f t="shared" si="2"/>
        <v>0</v>
      </c>
      <c r="H21" s="111">
        <f t="shared" si="4"/>
        <v>6.33</v>
      </c>
      <c r="I21" s="71">
        <v>1016</v>
      </c>
      <c r="J21" s="48"/>
      <c r="K21" s="665">
        <f t="shared" si="1"/>
        <v>0</v>
      </c>
      <c r="L21" s="118">
        <f t="shared" si="3"/>
        <v>6.33</v>
      </c>
      <c r="M21" s="26">
        <v>1131</v>
      </c>
      <c r="N21" s="48"/>
      <c r="O21" s="665">
        <f t="shared" si="7"/>
        <v>0</v>
      </c>
      <c r="P21" s="20">
        <f t="shared" si="8"/>
        <v>6.33</v>
      </c>
    </row>
    <row r="22" spans="1:16" ht="15" thickBot="1">
      <c r="A22" s="40">
        <v>1015</v>
      </c>
      <c r="B22" s="98"/>
      <c r="C22" s="665">
        <f t="shared" si="5"/>
        <v>0</v>
      </c>
      <c r="D22" s="20">
        <f t="shared" si="6"/>
        <v>6.33</v>
      </c>
      <c r="E22" s="40">
        <v>1076</v>
      </c>
      <c r="F22" s="48"/>
      <c r="G22" s="665">
        <f t="shared" si="2"/>
        <v>0</v>
      </c>
      <c r="H22" s="111">
        <f t="shared" si="4"/>
        <v>6.33</v>
      </c>
      <c r="I22" s="71">
        <v>1017</v>
      </c>
      <c r="J22" s="48"/>
      <c r="K22" s="665">
        <f t="shared" si="1"/>
        <v>0</v>
      </c>
      <c r="L22" s="118">
        <f t="shared" si="3"/>
        <v>6.33</v>
      </c>
      <c r="M22" s="84">
        <v>1132</v>
      </c>
      <c r="N22" s="37"/>
      <c r="O22" s="665">
        <f t="shared" si="7"/>
        <v>0</v>
      </c>
      <c r="P22" s="38">
        <f t="shared" si="8"/>
        <v>6.33</v>
      </c>
    </row>
    <row r="23" spans="1:16" ht="15" thickBot="1">
      <c r="A23" s="40">
        <v>1016</v>
      </c>
      <c r="B23" s="98"/>
      <c r="C23" s="665">
        <f t="shared" si="5"/>
        <v>0</v>
      </c>
      <c r="D23" s="20">
        <f t="shared" si="6"/>
        <v>6.33</v>
      </c>
      <c r="E23" s="40">
        <v>1077</v>
      </c>
      <c r="F23" s="48"/>
      <c r="G23" s="665">
        <f t="shared" si="2"/>
        <v>0</v>
      </c>
      <c r="H23" s="111">
        <f t="shared" si="4"/>
        <v>6.33</v>
      </c>
      <c r="I23" s="71">
        <v>1018</v>
      </c>
      <c r="J23" s="48"/>
      <c r="K23" s="665">
        <f t="shared" si="1"/>
        <v>0</v>
      </c>
      <c r="L23" s="118">
        <f t="shared" si="3"/>
        <v>6.33</v>
      </c>
      <c r="M23" s="1544" t="s">
        <v>181</v>
      </c>
      <c r="N23" s="1544"/>
      <c r="O23" s="1544"/>
      <c r="P23" s="1545"/>
    </row>
    <row r="24" spans="1:16">
      <c r="A24" s="40">
        <v>1017</v>
      </c>
      <c r="B24" s="98"/>
      <c r="C24" s="665">
        <f t="shared" si="5"/>
        <v>0</v>
      </c>
      <c r="D24" s="20">
        <f t="shared" si="6"/>
        <v>6.33</v>
      </c>
      <c r="E24" s="40">
        <v>1078</v>
      </c>
      <c r="F24" s="48"/>
      <c r="G24" s="665">
        <f t="shared" si="2"/>
        <v>0</v>
      </c>
      <c r="H24" s="111">
        <f t="shared" si="4"/>
        <v>6.33</v>
      </c>
      <c r="I24" s="71">
        <v>1019</v>
      </c>
      <c r="J24" s="48"/>
      <c r="K24" s="665">
        <f t="shared" si="1"/>
        <v>0</v>
      </c>
      <c r="L24" s="118">
        <f t="shared" si="3"/>
        <v>6.33</v>
      </c>
      <c r="M24" s="85" t="s">
        <v>129</v>
      </c>
      <c r="N24" s="62"/>
      <c r="O24" s="665">
        <f t="shared" ref="O24:O27" si="9">N24*P24</f>
        <v>0</v>
      </c>
      <c r="P24" s="64">
        <f>L22</f>
        <v>6.33</v>
      </c>
    </row>
    <row r="25" spans="1:16">
      <c r="A25" s="40">
        <v>1018</v>
      </c>
      <c r="B25" s="98"/>
      <c r="C25" s="665">
        <f t="shared" si="5"/>
        <v>0</v>
      </c>
      <c r="D25" s="20">
        <f t="shared" si="6"/>
        <v>6.33</v>
      </c>
      <c r="E25" s="40">
        <v>1079</v>
      </c>
      <c r="F25" s="48"/>
      <c r="G25" s="665">
        <f t="shared" si="2"/>
        <v>0</v>
      </c>
      <c r="H25" s="111">
        <f t="shared" si="4"/>
        <v>6.33</v>
      </c>
      <c r="I25" s="71">
        <v>1020</v>
      </c>
      <c r="J25" s="48"/>
      <c r="K25" s="665">
        <f t="shared" si="1"/>
        <v>0</v>
      </c>
      <c r="L25" s="118">
        <f t="shared" si="3"/>
        <v>6.33</v>
      </c>
      <c r="M25" s="121" t="s">
        <v>130</v>
      </c>
      <c r="N25" s="48"/>
      <c r="O25" s="665">
        <f t="shared" si="9"/>
        <v>0</v>
      </c>
      <c r="P25" s="20">
        <f>L23</f>
        <v>6.33</v>
      </c>
    </row>
    <row r="26" spans="1:16">
      <c r="A26" s="40">
        <v>1019</v>
      </c>
      <c r="B26" s="98"/>
      <c r="C26" s="665">
        <f t="shared" si="5"/>
        <v>0</v>
      </c>
      <c r="D26" s="20">
        <f t="shared" si="6"/>
        <v>6.33</v>
      </c>
      <c r="E26" s="40">
        <v>1080</v>
      </c>
      <c r="F26" s="48"/>
      <c r="G26" s="665">
        <f t="shared" si="2"/>
        <v>0</v>
      </c>
      <c r="H26" s="111">
        <f t="shared" si="4"/>
        <v>6.33</v>
      </c>
      <c r="I26" s="71">
        <v>1021</v>
      </c>
      <c r="J26" s="48"/>
      <c r="K26" s="665">
        <f t="shared" si="1"/>
        <v>0</v>
      </c>
      <c r="L26" s="118">
        <f t="shared" si="3"/>
        <v>6.33</v>
      </c>
      <c r="M26" s="121" t="s">
        <v>131</v>
      </c>
      <c r="N26" s="48"/>
      <c r="O26" s="665">
        <f t="shared" si="9"/>
        <v>0</v>
      </c>
      <c r="P26" s="20">
        <f>L24</f>
        <v>6.33</v>
      </c>
    </row>
    <row r="27" spans="1:16" ht="15" thickBot="1">
      <c r="A27" s="40">
        <v>1020</v>
      </c>
      <c r="B27" s="98"/>
      <c r="C27" s="665">
        <f t="shared" si="5"/>
        <v>0</v>
      </c>
      <c r="D27" s="20">
        <f t="shared" si="6"/>
        <v>6.33</v>
      </c>
      <c r="E27" s="40">
        <v>1081</v>
      </c>
      <c r="F27" s="48"/>
      <c r="G27" s="665">
        <f t="shared" si="2"/>
        <v>0</v>
      </c>
      <c r="H27" s="111">
        <f t="shared" si="4"/>
        <v>6.33</v>
      </c>
      <c r="I27" s="71">
        <v>1022</v>
      </c>
      <c r="J27" s="48"/>
      <c r="K27" s="665">
        <f t="shared" si="1"/>
        <v>0</v>
      </c>
      <c r="L27" s="118">
        <f t="shared" si="3"/>
        <v>6.33</v>
      </c>
      <c r="M27" s="86" t="s">
        <v>132</v>
      </c>
      <c r="N27" s="37"/>
      <c r="O27" s="665">
        <f t="shared" si="9"/>
        <v>0</v>
      </c>
      <c r="P27" s="38">
        <f>L25</f>
        <v>6.33</v>
      </c>
    </row>
    <row r="28" spans="1:16" ht="15" thickBot="1">
      <c r="A28" s="40">
        <v>1021</v>
      </c>
      <c r="B28" s="98"/>
      <c r="C28" s="665">
        <f t="shared" si="5"/>
        <v>0</v>
      </c>
      <c r="D28" s="20">
        <f t="shared" si="6"/>
        <v>6.33</v>
      </c>
      <c r="E28" s="40">
        <v>1082</v>
      </c>
      <c r="F28" s="48"/>
      <c r="G28" s="665">
        <f t="shared" si="2"/>
        <v>0</v>
      </c>
      <c r="H28" s="111">
        <f t="shared" si="4"/>
        <v>6.33</v>
      </c>
      <c r="I28" s="71">
        <v>1023</v>
      </c>
      <c r="J28" s="48"/>
      <c r="K28" s="665">
        <f t="shared" si="1"/>
        <v>0</v>
      </c>
      <c r="L28" s="118">
        <f t="shared" si="3"/>
        <v>6.33</v>
      </c>
      <c r="M28" s="73" t="s">
        <v>10</v>
      </c>
      <c r="N28" s="32">
        <f>SUM(N24:N27)+SUM(N11:N22)</f>
        <v>0</v>
      </c>
      <c r="O28" s="648">
        <f>SUM(O24:O27)+SUM(O11:O22)</f>
        <v>0</v>
      </c>
      <c r="P28" s="650">
        <f>O28</f>
        <v>0</v>
      </c>
    </row>
    <row r="29" spans="1:16">
      <c r="A29" s="40">
        <v>1022</v>
      </c>
      <c r="B29" s="98"/>
      <c r="C29" s="665">
        <f t="shared" si="5"/>
        <v>0</v>
      </c>
      <c r="D29" s="20">
        <f t="shared" si="6"/>
        <v>6.33</v>
      </c>
      <c r="E29" s="40">
        <v>1083</v>
      </c>
      <c r="F29" s="48"/>
      <c r="G29" s="665">
        <f t="shared" si="2"/>
        <v>0</v>
      </c>
      <c r="H29" s="111">
        <f t="shared" si="4"/>
        <v>6.33</v>
      </c>
      <c r="I29" s="71">
        <v>1024</v>
      </c>
      <c r="J29" s="48"/>
      <c r="K29" s="665">
        <f t="shared" si="1"/>
        <v>0</v>
      </c>
      <c r="L29" s="118">
        <f t="shared" si="3"/>
        <v>6.33</v>
      </c>
      <c r="M29" s="1578" t="s">
        <v>179</v>
      </c>
      <c r="N29" s="1578"/>
      <c r="O29" s="1578"/>
      <c r="P29" s="1579"/>
    </row>
    <row r="30" spans="1:16" ht="15" thickBot="1">
      <c r="A30" s="40">
        <v>1023</v>
      </c>
      <c r="B30" s="100"/>
      <c r="C30" s="665">
        <f t="shared" si="5"/>
        <v>0</v>
      </c>
      <c r="D30" s="20">
        <f t="shared" si="6"/>
        <v>6.33</v>
      </c>
      <c r="E30" s="40">
        <v>1084</v>
      </c>
      <c r="F30" s="48"/>
      <c r="G30" s="665">
        <f t="shared" si="2"/>
        <v>0</v>
      </c>
      <c r="H30" s="111">
        <f t="shared" si="4"/>
        <v>6.33</v>
      </c>
      <c r="I30" s="71">
        <v>1025</v>
      </c>
      <c r="J30" s="48"/>
      <c r="K30" s="665">
        <f t="shared" si="1"/>
        <v>0</v>
      </c>
      <c r="L30" s="118">
        <f t="shared" si="3"/>
        <v>6.33</v>
      </c>
      <c r="M30" s="1549" t="s">
        <v>182</v>
      </c>
      <c r="N30" s="1549"/>
      <c r="O30" s="1549"/>
      <c r="P30" s="1554"/>
    </row>
    <row r="31" spans="1:16">
      <c r="A31" s="40">
        <v>1024</v>
      </c>
      <c r="B31" s="98"/>
      <c r="C31" s="665">
        <f t="shared" si="5"/>
        <v>0</v>
      </c>
      <c r="D31" s="20">
        <f t="shared" si="6"/>
        <v>6.33</v>
      </c>
      <c r="E31" s="40">
        <v>1085</v>
      </c>
      <c r="F31" s="48"/>
      <c r="G31" s="665">
        <f t="shared" si="2"/>
        <v>0</v>
      </c>
      <c r="H31" s="111">
        <f t="shared" si="4"/>
        <v>6.33</v>
      </c>
      <c r="I31" s="71">
        <v>1026</v>
      </c>
      <c r="J31" s="48"/>
      <c r="K31" s="665">
        <f t="shared" si="1"/>
        <v>0</v>
      </c>
      <c r="L31" s="118">
        <f t="shared" si="3"/>
        <v>6.33</v>
      </c>
      <c r="M31" s="76">
        <v>1133</v>
      </c>
      <c r="N31" s="103"/>
      <c r="O31" s="665">
        <f t="shared" ref="O31:O42" si="10">N31*P31</f>
        <v>0</v>
      </c>
      <c r="P31" s="64">
        <f>L29</f>
        <v>6.33</v>
      </c>
    </row>
    <row r="32" spans="1:16">
      <c r="A32" s="40">
        <v>1025</v>
      </c>
      <c r="B32" s="98"/>
      <c r="C32" s="665">
        <f t="shared" si="5"/>
        <v>0</v>
      </c>
      <c r="D32" s="20">
        <f t="shared" si="6"/>
        <v>6.33</v>
      </c>
      <c r="E32" s="40">
        <v>1086</v>
      </c>
      <c r="F32" s="48"/>
      <c r="G32" s="665">
        <f t="shared" si="2"/>
        <v>0</v>
      </c>
      <c r="H32" s="111">
        <f t="shared" si="4"/>
        <v>6.33</v>
      </c>
      <c r="I32" s="71">
        <v>1027</v>
      </c>
      <c r="J32" s="48"/>
      <c r="K32" s="665">
        <f t="shared" si="1"/>
        <v>0</v>
      </c>
      <c r="L32" s="118">
        <f t="shared" si="3"/>
        <v>6.33</v>
      </c>
      <c r="M32" s="40">
        <v>1134</v>
      </c>
      <c r="N32" s="110"/>
      <c r="O32" s="665">
        <f t="shared" si="10"/>
        <v>0</v>
      </c>
      <c r="P32" s="20">
        <f t="shared" ref="P32:P42" si="11">L30</f>
        <v>6.33</v>
      </c>
    </row>
    <row r="33" spans="1:16">
      <c r="A33" s="40">
        <v>1026</v>
      </c>
      <c r="B33" s="98"/>
      <c r="C33" s="665">
        <f t="shared" si="5"/>
        <v>0</v>
      </c>
      <c r="D33" s="20">
        <f t="shared" si="6"/>
        <v>6.33</v>
      </c>
      <c r="E33" s="40">
        <v>1087</v>
      </c>
      <c r="F33" s="48"/>
      <c r="G33" s="665">
        <f t="shared" si="2"/>
        <v>0</v>
      </c>
      <c r="H33" s="111">
        <f t="shared" si="4"/>
        <v>6.33</v>
      </c>
      <c r="I33" s="71">
        <v>1028</v>
      </c>
      <c r="J33" s="48"/>
      <c r="K33" s="665">
        <f t="shared" si="1"/>
        <v>0</v>
      </c>
      <c r="L33" s="118">
        <f t="shared" si="3"/>
        <v>6.33</v>
      </c>
      <c r="M33" s="40">
        <v>1135</v>
      </c>
      <c r="N33" s="48"/>
      <c r="O33" s="665">
        <f t="shared" si="10"/>
        <v>0</v>
      </c>
      <c r="P33" s="20">
        <f t="shared" si="11"/>
        <v>6.33</v>
      </c>
    </row>
    <row r="34" spans="1:16">
      <c r="A34" s="40">
        <v>1027</v>
      </c>
      <c r="B34" s="98"/>
      <c r="C34" s="665">
        <f t="shared" si="5"/>
        <v>0</v>
      </c>
      <c r="D34" s="20">
        <f t="shared" si="6"/>
        <v>6.33</v>
      </c>
      <c r="E34" s="40">
        <v>1088</v>
      </c>
      <c r="F34" s="48"/>
      <c r="G34" s="665">
        <f t="shared" si="2"/>
        <v>0</v>
      </c>
      <c r="H34" s="111">
        <f t="shared" si="4"/>
        <v>6.33</v>
      </c>
      <c r="I34" s="71">
        <v>1029</v>
      </c>
      <c r="J34" s="48"/>
      <c r="K34" s="665">
        <f t="shared" si="1"/>
        <v>0</v>
      </c>
      <c r="L34" s="118">
        <f t="shared" si="3"/>
        <v>6.33</v>
      </c>
      <c r="M34" s="40">
        <v>1136</v>
      </c>
      <c r="N34" s="48"/>
      <c r="O34" s="665">
        <f t="shared" si="10"/>
        <v>0</v>
      </c>
      <c r="P34" s="20">
        <f t="shared" si="11"/>
        <v>6.33</v>
      </c>
    </row>
    <row r="35" spans="1:16">
      <c r="A35" s="40">
        <v>1028</v>
      </c>
      <c r="B35" s="108"/>
      <c r="C35" s="665">
        <f t="shared" si="5"/>
        <v>0</v>
      </c>
      <c r="D35" s="20">
        <f t="shared" si="6"/>
        <v>6.33</v>
      </c>
      <c r="E35" s="40">
        <v>1089</v>
      </c>
      <c r="F35" s="48"/>
      <c r="G35" s="665">
        <f t="shared" si="2"/>
        <v>0</v>
      </c>
      <c r="H35" s="111">
        <f t="shared" si="4"/>
        <v>6.33</v>
      </c>
      <c r="I35" s="71">
        <v>1030</v>
      </c>
      <c r="J35" s="48"/>
      <c r="K35" s="665">
        <f t="shared" si="1"/>
        <v>0</v>
      </c>
      <c r="L35" s="118">
        <f t="shared" si="3"/>
        <v>6.33</v>
      </c>
      <c r="M35" s="40">
        <v>1137</v>
      </c>
      <c r="N35" s="48"/>
      <c r="O35" s="665">
        <f t="shared" si="10"/>
        <v>0</v>
      </c>
      <c r="P35" s="20">
        <f t="shared" si="11"/>
        <v>6.33</v>
      </c>
    </row>
    <row r="36" spans="1:16">
      <c r="A36" s="40">
        <v>1029</v>
      </c>
      <c r="B36" s="108"/>
      <c r="C36" s="665">
        <f t="shared" si="5"/>
        <v>0</v>
      </c>
      <c r="D36" s="20">
        <f t="shared" si="6"/>
        <v>6.33</v>
      </c>
      <c r="E36" s="40">
        <v>1090</v>
      </c>
      <c r="F36" s="48"/>
      <c r="G36" s="665">
        <f t="shared" si="2"/>
        <v>0</v>
      </c>
      <c r="H36" s="111">
        <f t="shared" si="4"/>
        <v>6.33</v>
      </c>
      <c r="I36" s="71">
        <v>1031</v>
      </c>
      <c r="J36" s="48"/>
      <c r="K36" s="665">
        <f t="shared" si="1"/>
        <v>0</v>
      </c>
      <c r="L36" s="118">
        <f t="shared" si="3"/>
        <v>6.33</v>
      </c>
      <c r="M36" s="40">
        <v>1138</v>
      </c>
      <c r="N36" s="48"/>
      <c r="O36" s="665">
        <f t="shared" si="10"/>
        <v>0</v>
      </c>
      <c r="P36" s="20">
        <f t="shared" si="11"/>
        <v>6.33</v>
      </c>
    </row>
    <row r="37" spans="1:16">
      <c r="A37" s="81">
        <v>1030</v>
      </c>
      <c r="B37" s="109"/>
      <c r="C37" s="665">
        <f t="shared" si="5"/>
        <v>0</v>
      </c>
      <c r="D37" s="59">
        <f t="shared" si="6"/>
        <v>6.33</v>
      </c>
      <c r="E37" s="40">
        <v>1091</v>
      </c>
      <c r="F37" s="48"/>
      <c r="G37" s="665">
        <f t="shared" si="2"/>
        <v>0</v>
      </c>
      <c r="H37" s="111">
        <f t="shared" si="4"/>
        <v>6.33</v>
      </c>
      <c r="I37" s="71">
        <v>1032</v>
      </c>
      <c r="J37" s="48"/>
      <c r="K37" s="665">
        <f t="shared" si="1"/>
        <v>0</v>
      </c>
      <c r="L37" s="118">
        <f t="shared" si="3"/>
        <v>6.33</v>
      </c>
      <c r="M37" s="40">
        <v>1139</v>
      </c>
      <c r="N37" s="48"/>
      <c r="O37" s="665">
        <f t="shared" si="10"/>
        <v>0</v>
      </c>
      <c r="P37" s="20">
        <f t="shared" si="11"/>
        <v>6.33</v>
      </c>
    </row>
    <row r="38" spans="1:16">
      <c r="A38" s="40">
        <v>1031</v>
      </c>
      <c r="B38" s="48"/>
      <c r="C38" s="665">
        <f t="shared" si="5"/>
        <v>0</v>
      </c>
      <c r="D38" s="59">
        <f t="shared" si="6"/>
        <v>6.33</v>
      </c>
      <c r="E38" s="40">
        <v>1092</v>
      </c>
      <c r="F38" s="48"/>
      <c r="G38" s="665">
        <f t="shared" si="2"/>
        <v>0</v>
      </c>
      <c r="H38" s="111">
        <f t="shared" si="4"/>
        <v>6.33</v>
      </c>
      <c r="I38" s="71">
        <v>1033</v>
      </c>
      <c r="J38" s="48"/>
      <c r="K38" s="665">
        <f t="shared" si="1"/>
        <v>0</v>
      </c>
      <c r="L38" s="118">
        <f t="shared" si="3"/>
        <v>6.33</v>
      </c>
      <c r="M38" s="40">
        <v>1140</v>
      </c>
      <c r="N38" s="48"/>
      <c r="O38" s="665">
        <f t="shared" si="10"/>
        <v>0</v>
      </c>
      <c r="P38" s="20">
        <f t="shared" si="11"/>
        <v>6.33</v>
      </c>
    </row>
    <row r="39" spans="1:16">
      <c r="A39" s="40">
        <v>1032</v>
      </c>
      <c r="B39" s="48"/>
      <c r="C39" s="665">
        <f t="shared" si="5"/>
        <v>0</v>
      </c>
      <c r="D39" s="59">
        <f t="shared" si="6"/>
        <v>6.33</v>
      </c>
      <c r="E39" s="40">
        <v>1093</v>
      </c>
      <c r="F39" s="48"/>
      <c r="G39" s="665">
        <f t="shared" si="2"/>
        <v>0</v>
      </c>
      <c r="H39" s="111">
        <f t="shared" si="4"/>
        <v>6.33</v>
      </c>
      <c r="I39" s="71">
        <v>1034</v>
      </c>
      <c r="J39" s="48"/>
      <c r="K39" s="665">
        <f t="shared" si="1"/>
        <v>0</v>
      </c>
      <c r="L39" s="118">
        <f t="shared" si="3"/>
        <v>6.33</v>
      </c>
      <c r="M39" s="40">
        <v>1141</v>
      </c>
      <c r="N39" s="48"/>
      <c r="O39" s="665">
        <f t="shared" si="10"/>
        <v>0</v>
      </c>
      <c r="P39" s="20">
        <f t="shared" si="11"/>
        <v>6.33</v>
      </c>
    </row>
    <row r="40" spans="1:16">
      <c r="A40" s="40">
        <v>1033</v>
      </c>
      <c r="B40" s="48"/>
      <c r="C40" s="665">
        <f t="shared" si="5"/>
        <v>0</v>
      </c>
      <c r="D40" s="59">
        <f t="shared" si="6"/>
        <v>6.33</v>
      </c>
      <c r="E40" s="40">
        <v>1094</v>
      </c>
      <c r="F40" s="48"/>
      <c r="G40" s="665">
        <f t="shared" si="2"/>
        <v>0</v>
      </c>
      <c r="H40" s="111">
        <f t="shared" si="4"/>
        <v>6.33</v>
      </c>
      <c r="I40" s="71">
        <v>1035</v>
      </c>
      <c r="J40" s="48"/>
      <c r="K40" s="665">
        <f t="shared" si="1"/>
        <v>0</v>
      </c>
      <c r="L40" s="118">
        <f t="shared" si="3"/>
        <v>6.33</v>
      </c>
      <c r="M40" s="40">
        <v>1142</v>
      </c>
      <c r="N40" s="48"/>
      <c r="O40" s="665">
        <f t="shared" si="10"/>
        <v>0</v>
      </c>
      <c r="P40" s="20">
        <f t="shared" si="11"/>
        <v>6.33</v>
      </c>
    </row>
    <row r="41" spans="1:16">
      <c r="A41" s="40">
        <v>1034</v>
      </c>
      <c r="B41" s="48"/>
      <c r="C41" s="665">
        <f t="shared" si="5"/>
        <v>0</v>
      </c>
      <c r="D41" s="59">
        <f t="shared" si="6"/>
        <v>6.33</v>
      </c>
      <c r="E41" s="40">
        <v>1095</v>
      </c>
      <c r="F41" s="48"/>
      <c r="G41" s="665">
        <f t="shared" si="2"/>
        <v>0</v>
      </c>
      <c r="H41" s="111">
        <f t="shared" si="4"/>
        <v>6.33</v>
      </c>
      <c r="I41" s="71">
        <v>1036</v>
      </c>
      <c r="J41" s="48"/>
      <c r="K41" s="665">
        <f t="shared" si="1"/>
        <v>0</v>
      </c>
      <c r="L41" s="118">
        <f t="shared" si="3"/>
        <v>6.33</v>
      </c>
      <c r="M41" s="40">
        <v>1143</v>
      </c>
      <c r="N41" s="48"/>
      <c r="O41" s="665">
        <f t="shared" si="10"/>
        <v>0</v>
      </c>
      <c r="P41" s="20">
        <f t="shared" si="11"/>
        <v>6.33</v>
      </c>
    </row>
    <row r="42" spans="1:16" ht="15" thickBot="1">
      <c r="A42" s="40">
        <v>1035</v>
      </c>
      <c r="B42" s="48"/>
      <c r="C42" s="665">
        <f t="shared" si="5"/>
        <v>0</v>
      </c>
      <c r="D42" s="59">
        <f t="shared" si="6"/>
        <v>6.33</v>
      </c>
      <c r="E42" s="40">
        <v>1096</v>
      </c>
      <c r="F42" s="48"/>
      <c r="G42" s="665">
        <f t="shared" si="2"/>
        <v>0</v>
      </c>
      <c r="H42" s="111">
        <f t="shared" si="4"/>
        <v>6.33</v>
      </c>
      <c r="I42" s="71" t="s">
        <v>19</v>
      </c>
      <c r="J42" s="48"/>
      <c r="K42" s="665">
        <f t="shared" si="1"/>
        <v>0</v>
      </c>
      <c r="L42" s="118">
        <f t="shared" si="3"/>
        <v>6.33</v>
      </c>
      <c r="M42" s="36">
        <v>1144</v>
      </c>
      <c r="N42" s="122"/>
      <c r="O42" s="665">
        <f t="shared" si="10"/>
        <v>0</v>
      </c>
      <c r="P42" s="38">
        <f t="shared" si="11"/>
        <v>6.33</v>
      </c>
    </row>
    <row r="43" spans="1:16" ht="15" thickBot="1">
      <c r="A43" s="40">
        <v>1036</v>
      </c>
      <c r="B43" s="48"/>
      <c r="C43" s="665">
        <f t="shared" si="5"/>
        <v>0</v>
      </c>
      <c r="D43" s="59">
        <f t="shared" si="6"/>
        <v>6.33</v>
      </c>
      <c r="E43" s="40">
        <v>1097</v>
      </c>
      <c r="F43" s="48"/>
      <c r="G43" s="665">
        <f t="shared" si="2"/>
        <v>0</v>
      </c>
      <c r="H43" s="111">
        <f t="shared" si="4"/>
        <v>6.33</v>
      </c>
      <c r="I43" s="119" t="s">
        <v>20</v>
      </c>
      <c r="J43" s="48"/>
      <c r="K43" s="665">
        <f t="shared" si="1"/>
        <v>0</v>
      </c>
      <c r="L43" s="118">
        <f t="shared" si="3"/>
        <v>6.33</v>
      </c>
      <c r="M43" s="1544" t="s">
        <v>183</v>
      </c>
      <c r="N43" s="1544"/>
      <c r="O43" s="1544"/>
      <c r="P43" s="1545"/>
    </row>
    <row r="44" spans="1:16">
      <c r="A44" s="40">
        <v>1037</v>
      </c>
      <c r="B44" s="48"/>
      <c r="C44" s="665">
        <f t="shared" si="5"/>
        <v>0</v>
      </c>
      <c r="D44" s="59">
        <f t="shared" si="6"/>
        <v>6.33</v>
      </c>
      <c r="E44" s="40">
        <v>1098</v>
      </c>
      <c r="F44" s="48"/>
      <c r="G44" s="665">
        <f t="shared" si="2"/>
        <v>0</v>
      </c>
      <c r="H44" s="111">
        <f t="shared" si="4"/>
        <v>6.33</v>
      </c>
      <c r="I44" s="119" t="s">
        <v>21</v>
      </c>
      <c r="J44" s="48"/>
      <c r="K44" s="665">
        <f t="shared" si="1"/>
        <v>0</v>
      </c>
      <c r="L44" s="118">
        <f t="shared" si="3"/>
        <v>6.33</v>
      </c>
      <c r="M44" s="70" t="s">
        <v>136</v>
      </c>
      <c r="N44" s="62"/>
      <c r="O44" s="665">
        <f t="shared" ref="O44:O47" si="12">N44*P44</f>
        <v>0</v>
      </c>
      <c r="P44" s="64">
        <f>L43</f>
        <v>6.33</v>
      </c>
    </row>
    <row r="45" spans="1:16">
      <c r="A45" s="40">
        <v>1038</v>
      </c>
      <c r="B45" s="48"/>
      <c r="C45" s="665">
        <f t="shared" si="5"/>
        <v>0</v>
      </c>
      <c r="D45" s="59">
        <f t="shared" si="6"/>
        <v>6.33</v>
      </c>
      <c r="E45" s="40">
        <v>1099</v>
      </c>
      <c r="F45" s="48"/>
      <c r="G45" s="665">
        <f t="shared" si="2"/>
        <v>0</v>
      </c>
      <c r="H45" s="111">
        <f t="shared" si="4"/>
        <v>6.33</v>
      </c>
      <c r="I45" s="119" t="s">
        <v>171</v>
      </c>
      <c r="J45" s="48"/>
      <c r="K45" s="665">
        <f t="shared" si="1"/>
        <v>0</v>
      </c>
      <c r="L45" s="118">
        <f t="shared" si="3"/>
        <v>6.33</v>
      </c>
      <c r="M45" s="71" t="s">
        <v>137</v>
      </c>
      <c r="N45" s="48"/>
      <c r="O45" s="665">
        <f t="shared" si="12"/>
        <v>0</v>
      </c>
      <c r="P45" s="20">
        <f>L44</f>
        <v>6.33</v>
      </c>
    </row>
    <row r="46" spans="1:16">
      <c r="A46" s="40">
        <v>1039</v>
      </c>
      <c r="B46" s="48"/>
      <c r="C46" s="665">
        <f t="shared" si="5"/>
        <v>0</v>
      </c>
      <c r="D46" s="59">
        <f t="shared" si="6"/>
        <v>6.33</v>
      </c>
      <c r="E46" s="40">
        <v>1100</v>
      </c>
      <c r="F46" s="48"/>
      <c r="G46" s="665">
        <f t="shared" si="2"/>
        <v>0</v>
      </c>
      <c r="H46" s="111">
        <f t="shared" si="4"/>
        <v>6.33</v>
      </c>
      <c r="I46" s="119" t="s">
        <v>66</v>
      </c>
      <c r="J46" s="48"/>
      <c r="K46" s="665">
        <f t="shared" si="1"/>
        <v>0</v>
      </c>
      <c r="L46" s="118">
        <f t="shared" si="3"/>
        <v>6.33</v>
      </c>
      <c r="M46" s="71" t="s">
        <v>184</v>
      </c>
      <c r="N46" s="48"/>
      <c r="O46" s="665">
        <f t="shared" si="12"/>
        <v>0</v>
      </c>
      <c r="P46" s="20">
        <f>L45</f>
        <v>6.33</v>
      </c>
    </row>
    <row r="47" spans="1:16" ht="15" thickBot="1">
      <c r="A47" s="40">
        <v>1040</v>
      </c>
      <c r="B47" s="48"/>
      <c r="C47" s="665">
        <f t="shared" si="5"/>
        <v>0</v>
      </c>
      <c r="D47" s="59">
        <f t="shared" si="6"/>
        <v>6.33</v>
      </c>
      <c r="E47" s="40">
        <v>1101</v>
      </c>
      <c r="F47" s="48"/>
      <c r="G47" s="665">
        <f t="shared" si="2"/>
        <v>0</v>
      </c>
      <c r="H47" s="111">
        <f t="shared" si="4"/>
        <v>6.33</v>
      </c>
      <c r="I47" s="119" t="s">
        <v>67</v>
      </c>
      <c r="J47" s="48"/>
      <c r="K47" s="665">
        <f t="shared" si="1"/>
        <v>0</v>
      </c>
      <c r="L47" s="118">
        <f t="shared" si="3"/>
        <v>6.33</v>
      </c>
      <c r="M47" s="72" t="s">
        <v>185</v>
      </c>
      <c r="N47" s="37"/>
      <c r="O47" s="665">
        <f t="shared" si="12"/>
        <v>0</v>
      </c>
      <c r="P47" s="38">
        <f>L46</f>
        <v>6.33</v>
      </c>
    </row>
    <row r="48" spans="1:16" ht="15" thickBot="1">
      <c r="A48" s="40">
        <v>1041</v>
      </c>
      <c r="B48" s="48"/>
      <c r="C48" s="665">
        <f t="shared" si="5"/>
        <v>0</v>
      </c>
      <c r="D48" s="59">
        <f t="shared" si="6"/>
        <v>6.33</v>
      </c>
      <c r="E48" s="40">
        <v>1102</v>
      </c>
      <c r="F48" s="48"/>
      <c r="G48" s="665">
        <f t="shared" si="2"/>
        <v>0</v>
      </c>
      <c r="H48" s="111">
        <f t="shared" si="4"/>
        <v>6.33</v>
      </c>
      <c r="I48" s="119" t="s">
        <v>68</v>
      </c>
      <c r="J48" s="48"/>
      <c r="K48" s="665">
        <f t="shared" si="1"/>
        <v>0</v>
      </c>
      <c r="L48" s="118">
        <f t="shared" si="3"/>
        <v>6.33</v>
      </c>
      <c r="M48" s="73" t="s">
        <v>10</v>
      </c>
      <c r="N48" s="32">
        <f>SUM(N44:N47)+SUM(N31:N42)</f>
        <v>0</v>
      </c>
      <c r="O48" s="648">
        <f>SUM(O44:O47)+SUM(O31:O42)</f>
        <v>0</v>
      </c>
      <c r="P48" s="650">
        <f>O48</f>
        <v>0</v>
      </c>
    </row>
    <row r="49" spans="1:16">
      <c r="A49" s="40">
        <v>1042</v>
      </c>
      <c r="B49" s="48"/>
      <c r="C49" s="665">
        <f t="shared" si="5"/>
        <v>0</v>
      </c>
      <c r="D49" s="59">
        <f t="shared" si="6"/>
        <v>6.33</v>
      </c>
      <c r="E49" s="40">
        <v>1103</v>
      </c>
      <c r="F49" s="48"/>
      <c r="G49" s="665">
        <f t="shared" si="2"/>
        <v>0</v>
      </c>
      <c r="H49" s="111">
        <f t="shared" si="4"/>
        <v>6.33</v>
      </c>
      <c r="I49" s="119" t="s">
        <v>69</v>
      </c>
      <c r="J49" s="48"/>
      <c r="K49" s="665">
        <f t="shared" si="1"/>
        <v>0</v>
      </c>
      <c r="L49" s="118">
        <f t="shared" si="3"/>
        <v>6.33</v>
      </c>
      <c r="M49" s="1580" t="s">
        <v>186</v>
      </c>
      <c r="N49" s="1580"/>
      <c r="O49" s="1580"/>
      <c r="P49" s="1581"/>
    </row>
    <row r="50" spans="1:16" ht="15" thickBot="1">
      <c r="A50" s="40">
        <v>1043</v>
      </c>
      <c r="B50" s="48"/>
      <c r="C50" s="665">
        <f t="shared" si="5"/>
        <v>0</v>
      </c>
      <c r="D50" s="59">
        <f t="shared" si="6"/>
        <v>6.33</v>
      </c>
      <c r="E50" s="40">
        <v>1104</v>
      </c>
      <c r="F50" s="48"/>
      <c r="G50" s="665">
        <f t="shared" si="2"/>
        <v>0</v>
      </c>
      <c r="H50" s="111">
        <f t="shared" si="4"/>
        <v>6.33</v>
      </c>
      <c r="I50" s="119" t="s">
        <v>74</v>
      </c>
      <c r="J50" s="48"/>
      <c r="K50" s="665">
        <f t="shared" si="1"/>
        <v>0</v>
      </c>
      <c r="L50" s="118">
        <f t="shared" si="3"/>
        <v>6.33</v>
      </c>
      <c r="M50" s="1582" t="s">
        <v>187</v>
      </c>
      <c r="N50" s="1583"/>
      <c r="O50" s="1583"/>
      <c r="P50" s="1584"/>
    </row>
    <row r="51" spans="1:16">
      <c r="A51" s="40">
        <v>1044</v>
      </c>
      <c r="B51" s="48"/>
      <c r="C51" s="665">
        <f t="shared" si="5"/>
        <v>0</v>
      </c>
      <c r="D51" s="59">
        <f t="shared" si="6"/>
        <v>6.33</v>
      </c>
      <c r="E51" s="40">
        <v>1105</v>
      </c>
      <c r="F51" s="48"/>
      <c r="G51" s="665">
        <f t="shared" si="2"/>
        <v>0</v>
      </c>
      <c r="H51" s="111">
        <f t="shared" si="4"/>
        <v>6.33</v>
      </c>
      <c r="I51" s="119" t="s">
        <v>77</v>
      </c>
      <c r="J51" s="48"/>
      <c r="K51" s="665">
        <f t="shared" si="1"/>
        <v>0</v>
      </c>
      <c r="L51" s="118">
        <f t="shared" si="3"/>
        <v>6.33</v>
      </c>
      <c r="M51" s="76">
        <v>1</v>
      </c>
      <c r="N51" s="62"/>
      <c r="O51" s="665">
        <f t="shared" ref="O51:O62" si="13">N51*P51</f>
        <v>0</v>
      </c>
      <c r="P51" s="64">
        <f t="shared" ref="P51:P62" si="14">L48</f>
        <v>6.33</v>
      </c>
    </row>
    <row r="52" spans="1:16">
      <c r="A52" s="40">
        <v>1045</v>
      </c>
      <c r="B52" s="48"/>
      <c r="C52" s="665">
        <f t="shared" si="5"/>
        <v>0</v>
      </c>
      <c r="D52" s="59">
        <f t="shared" si="6"/>
        <v>6.33</v>
      </c>
      <c r="E52" s="40">
        <v>1106</v>
      </c>
      <c r="F52" s="48"/>
      <c r="G52" s="665">
        <f t="shared" si="2"/>
        <v>0</v>
      </c>
      <c r="H52" s="111">
        <f t="shared" si="4"/>
        <v>6.33</v>
      </c>
      <c r="I52" s="119" t="s">
        <v>78</v>
      </c>
      <c r="J52" s="48"/>
      <c r="K52" s="665">
        <f t="shared" si="1"/>
        <v>0</v>
      </c>
      <c r="L52" s="118">
        <f t="shared" si="3"/>
        <v>6.33</v>
      </c>
      <c r="M52" s="40">
        <v>2</v>
      </c>
      <c r="N52" s="48"/>
      <c r="O52" s="665">
        <f t="shared" si="13"/>
        <v>0</v>
      </c>
      <c r="P52" s="20">
        <f t="shared" si="14"/>
        <v>6.33</v>
      </c>
    </row>
    <row r="53" spans="1:16">
      <c r="A53" s="40">
        <v>1046</v>
      </c>
      <c r="B53" s="48"/>
      <c r="C53" s="665">
        <f t="shared" si="5"/>
        <v>0</v>
      </c>
      <c r="D53" s="59">
        <f t="shared" si="6"/>
        <v>6.33</v>
      </c>
      <c r="E53" s="40">
        <v>1107</v>
      </c>
      <c r="F53" s="48"/>
      <c r="G53" s="665">
        <f t="shared" si="2"/>
        <v>0</v>
      </c>
      <c r="H53" s="111">
        <f t="shared" si="4"/>
        <v>6.33</v>
      </c>
      <c r="I53" s="119" t="s">
        <v>79</v>
      </c>
      <c r="J53" s="48"/>
      <c r="K53" s="665">
        <f t="shared" si="1"/>
        <v>0</v>
      </c>
      <c r="L53" s="118">
        <f t="shared" si="3"/>
        <v>6.33</v>
      </c>
      <c r="M53" s="40">
        <v>3</v>
      </c>
      <c r="N53" s="48"/>
      <c r="O53" s="665">
        <f t="shared" si="13"/>
        <v>0</v>
      </c>
      <c r="P53" s="20">
        <f t="shared" si="14"/>
        <v>6.33</v>
      </c>
    </row>
    <row r="54" spans="1:16">
      <c r="A54" s="40">
        <v>1047</v>
      </c>
      <c r="B54" s="48"/>
      <c r="C54" s="665">
        <f t="shared" si="5"/>
        <v>0</v>
      </c>
      <c r="D54" s="59">
        <f t="shared" si="6"/>
        <v>6.33</v>
      </c>
      <c r="E54" s="40">
        <v>1108</v>
      </c>
      <c r="F54" s="48"/>
      <c r="G54" s="665">
        <f t="shared" si="2"/>
        <v>0</v>
      </c>
      <c r="H54" s="111">
        <f t="shared" si="4"/>
        <v>6.33</v>
      </c>
      <c r="I54" s="119" t="s">
        <v>172</v>
      </c>
      <c r="J54" s="48"/>
      <c r="K54" s="665">
        <f t="shared" si="1"/>
        <v>0</v>
      </c>
      <c r="L54" s="118">
        <f t="shared" si="3"/>
        <v>6.33</v>
      </c>
      <c r="M54" s="40">
        <v>4</v>
      </c>
      <c r="N54" s="48"/>
      <c r="O54" s="665">
        <f t="shared" si="13"/>
        <v>0</v>
      </c>
      <c r="P54" s="20">
        <f t="shared" si="14"/>
        <v>6.33</v>
      </c>
    </row>
    <row r="55" spans="1:16">
      <c r="A55" s="31">
        <v>1048</v>
      </c>
      <c r="B55" s="41"/>
      <c r="C55" s="665">
        <f t="shared" si="5"/>
        <v>0</v>
      </c>
      <c r="D55" s="59">
        <f t="shared" si="6"/>
        <v>6.33</v>
      </c>
      <c r="E55" s="40">
        <v>1109</v>
      </c>
      <c r="F55" s="48"/>
      <c r="G55" s="665">
        <f t="shared" si="2"/>
        <v>0</v>
      </c>
      <c r="H55" s="111">
        <f t="shared" si="4"/>
        <v>6.33</v>
      </c>
      <c r="I55" s="119" t="s">
        <v>173</v>
      </c>
      <c r="J55" s="48"/>
      <c r="K55" s="665">
        <f t="shared" si="1"/>
        <v>0</v>
      </c>
      <c r="L55" s="118">
        <f t="shared" si="3"/>
        <v>6.33</v>
      </c>
      <c r="M55" s="40">
        <v>5</v>
      </c>
      <c r="N55" s="48"/>
      <c r="O55" s="665">
        <f t="shared" si="13"/>
        <v>0</v>
      </c>
      <c r="P55" s="20">
        <f t="shared" si="14"/>
        <v>6.33</v>
      </c>
    </row>
    <row r="56" spans="1:16">
      <c r="A56" s="40">
        <v>1049</v>
      </c>
      <c r="B56" s="48"/>
      <c r="C56" s="665">
        <f t="shared" si="5"/>
        <v>0</v>
      </c>
      <c r="D56" s="59">
        <f t="shared" si="6"/>
        <v>6.33</v>
      </c>
      <c r="E56" s="40">
        <v>1110</v>
      </c>
      <c r="F56" s="48"/>
      <c r="G56" s="665">
        <f t="shared" si="2"/>
        <v>0</v>
      </c>
      <c r="H56" s="111">
        <f t="shared" si="4"/>
        <v>6.33</v>
      </c>
      <c r="I56" s="119" t="s">
        <v>174</v>
      </c>
      <c r="J56" s="48"/>
      <c r="K56" s="665">
        <f t="shared" si="1"/>
        <v>0</v>
      </c>
      <c r="L56" s="118">
        <f t="shared" si="3"/>
        <v>6.33</v>
      </c>
      <c r="M56" s="40">
        <v>6</v>
      </c>
      <c r="N56" s="48"/>
      <c r="O56" s="665">
        <f t="shared" si="13"/>
        <v>0</v>
      </c>
      <c r="P56" s="20">
        <f t="shared" si="14"/>
        <v>6.33</v>
      </c>
    </row>
    <row r="57" spans="1:16">
      <c r="A57" s="40">
        <v>1050</v>
      </c>
      <c r="B57" s="48"/>
      <c r="C57" s="665">
        <f t="shared" si="5"/>
        <v>0</v>
      </c>
      <c r="D57" s="59">
        <f t="shared" si="6"/>
        <v>6.33</v>
      </c>
      <c r="E57" s="40">
        <v>1111</v>
      </c>
      <c r="F57" s="48"/>
      <c r="G57" s="665">
        <f t="shared" si="2"/>
        <v>0</v>
      </c>
      <c r="H57" s="111">
        <f t="shared" si="4"/>
        <v>6.33</v>
      </c>
      <c r="I57" s="119" t="s">
        <v>175</v>
      </c>
      <c r="J57" s="48"/>
      <c r="K57" s="665">
        <f t="shared" si="1"/>
        <v>0</v>
      </c>
      <c r="L57" s="118">
        <f t="shared" si="3"/>
        <v>6.33</v>
      </c>
      <c r="M57" s="40">
        <v>7</v>
      </c>
      <c r="N57" s="48"/>
      <c r="O57" s="665">
        <f t="shared" si="13"/>
        <v>0</v>
      </c>
      <c r="P57" s="20">
        <f t="shared" si="14"/>
        <v>6.33</v>
      </c>
    </row>
    <row r="58" spans="1:16">
      <c r="A58" s="40">
        <v>1051</v>
      </c>
      <c r="B58" s="48"/>
      <c r="C58" s="665">
        <f t="shared" si="5"/>
        <v>0</v>
      </c>
      <c r="D58" s="59">
        <f t="shared" si="6"/>
        <v>6.33</v>
      </c>
      <c r="E58" s="40">
        <v>1112</v>
      </c>
      <c r="F58" s="48"/>
      <c r="G58" s="665">
        <f t="shared" si="2"/>
        <v>0</v>
      </c>
      <c r="H58" s="111">
        <f t="shared" si="4"/>
        <v>6.33</v>
      </c>
      <c r="I58" s="119" t="s">
        <v>176</v>
      </c>
      <c r="J58" s="48"/>
      <c r="K58" s="665">
        <f t="shared" si="1"/>
        <v>0</v>
      </c>
      <c r="L58" s="118">
        <f t="shared" si="3"/>
        <v>6.33</v>
      </c>
      <c r="M58" s="40">
        <v>8</v>
      </c>
      <c r="N58" s="48"/>
      <c r="O58" s="665">
        <f t="shared" si="13"/>
        <v>0</v>
      </c>
      <c r="P58" s="20">
        <f t="shared" si="14"/>
        <v>6.33</v>
      </c>
    </row>
    <row r="59" spans="1:16">
      <c r="A59" s="40">
        <v>1052</v>
      </c>
      <c r="B59" s="48"/>
      <c r="C59" s="665">
        <f t="shared" si="5"/>
        <v>0</v>
      </c>
      <c r="D59" s="59">
        <f t="shared" si="6"/>
        <v>6.33</v>
      </c>
      <c r="E59" s="40">
        <v>1113</v>
      </c>
      <c r="F59" s="48"/>
      <c r="G59" s="665">
        <f t="shared" si="2"/>
        <v>0</v>
      </c>
      <c r="H59" s="111">
        <f t="shared" si="4"/>
        <v>6.33</v>
      </c>
      <c r="I59" s="119" t="s">
        <v>177</v>
      </c>
      <c r="J59" s="48"/>
      <c r="K59" s="665">
        <f t="shared" si="1"/>
        <v>0</v>
      </c>
      <c r="L59" s="118">
        <f t="shared" si="3"/>
        <v>6.33</v>
      </c>
      <c r="M59" s="40">
        <v>9</v>
      </c>
      <c r="N59" s="48"/>
      <c r="O59" s="665">
        <f t="shared" si="13"/>
        <v>0</v>
      </c>
      <c r="P59" s="20">
        <f t="shared" si="14"/>
        <v>6.33</v>
      </c>
    </row>
    <row r="60" spans="1:16">
      <c r="A60" s="40">
        <v>1053</v>
      </c>
      <c r="B60" s="48"/>
      <c r="C60" s="665">
        <f t="shared" si="5"/>
        <v>0</v>
      </c>
      <c r="D60" s="59">
        <f t="shared" si="6"/>
        <v>6.33</v>
      </c>
      <c r="E60" s="40">
        <v>1114</v>
      </c>
      <c r="F60" s="48"/>
      <c r="G60" s="665">
        <f t="shared" si="2"/>
        <v>0</v>
      </c>
      <c r="H60" s="111">
        <f t="shared" si="4"/>
        <v>6.33</v>
      </c>
      <c r="I60" s="119" t="s">
        <v>178</v>
      </c>
      <c r="J60" s="48"/>
      <c r="K60" s="665">
        <f t="shared" si="1"/>
        <v>0</v>
      </c>
      <c r="L60" s="118">
        <f t="shared" si="3"/>
        <v>6.33</v>
      </c>
      <c r="M60" s="40">
        <v>10</v>
      </c>
      <c r="N60" s="48"/>
      <c r="O60" s="665">
        <f t="shared" si="13"/>
        <v>0</v>
      </c>
      <c r="P60" s="20">
        <f t="shared" si="14"/>
        <v>6.33</v>
      </c>
    </row>
    <row r="61" spans="1:16">
      <c r="A61" s="40">
        <v>1054</v>
      </c>
      <c r="B61" s="48"/>
      <c r="C61" s="665">
        <f t="shared" si="5"/>
        <v>0</v>
      </c>
      <c r="D61" s="59">
        <f t="shared" si="6"/>
        <v>6.33</v>
      </c>
      <c r="E61" s="40">
        <v>1115</v>
      </c>
      <c r="F61" s="48"/>
      <c r="G61" s="665">
        <f t="shared" si="2"/>
        <v>0</v>
      </c>
      <c r="H61" s="111">
        <f t="shared" si="4"/>
        <v>6.33</v>
      </c>
      <c r="I61" s="119" t="s">
        <v>86</v>
      </c>
      <c r="J61" s="48"/>
      <c r="K61" s="665">
        <f t="shared" si="1"/>
        <v>0</v>
      </c>
      <c r="L61" s="118">
        <f t="shared" si="3"/>
        <v>6.33</v>
      </c>
      <c r="M61" s="40">
        <v>11</v>
      </c>
      <c r="N61" s="48"/>
      <c r="O61" s="665">
        <f t="shared" si="13"/>
        <v>0</v>
      </c>
      <c r="P61" s="20">
        <f t="shared" si="14"/>
        <v>6.33</v>
      </c>
    </row>
    <row r="62" spans="1:16" ht="15" thickBot="1">
      <c r="A62" s="40">
        <v>1055</v>
      </c>
      <c r="B62" s="48"/>
      <c r="C62" s="665">
        <f t="shared" si="5"/>
        <v>0</v>
      </c>
      <c r="D62" s="59">
        <f t="shared" si="6"/>
        <v>6.33</v>
      </c>
      <c r="E62" s="40">
        <v>1116</v>
      </c>
      <c r="F62" s="48"/>
      <c r="G62" s="665">
        <f t="shared" si="2"/>
        <v>0</v>
      </c>
      <c r="H62" s="111">
        <f t="shared" si="4"/>
        <v>6.33</v>
      </c>
      <c r="I62" s="119" t="s">
        <v>114</v>
      </c>
      <c r="J62" s="48"/>
      <c r="K62" s="665">
        <f t="shared" si="1"/>
        <v>0</v>
      </c>
      <c r="L62" s="118">
        <f t="shared" si="3"/>
        <v>6.33</v>
      </c>
      <c r="M62" s="36">
        <v>12</v>
      </c>
      <c r="N62" s="37"/>
      <c r="O62" s="665">
        <f t="shared" si="13"/>
        <v>0</v>
      </c>
      <c r="P62" s="38">
        <f t="shared" si="14"/>
        <v>6.33</v>
      </c>
    </row>
    <row r="63" spans="1:16" ht="15" thickBot="1">
      <c r="A63" s="40">
        <v>1056</v>
      </c>
      <c r="B63" s="48"/>
      <c r="C63" s="665">
        <f t="shared" si="5"/>
        <v>0</v>
      </c>
      <c r="D63" s="59">
        <f t="shared" si="6"/>
        <v>6.33</v>
      </c>
      <c r="E63" s="40">
        <v>1117</v>
      </c>
      <c r="F63" s="48"/>
      <c r="G63" s="665">
        <f t="shared" si="2"/>
        <v>0</v>
      </c>
      <c r="H63" s="111">
        <f t="shared" si="4"/>
        <v>6.33</v>
      </c>
      <c r="I63" s="119" t="s">
        <v>115</v>
      </c>
      <c r="J63" s="48"/>
      <c r="K63" s="665">
        <f t="shared" si="1"/>
        <v>0</v>
      </c>
      <c r="L63" s="118">
        <f t="shared" si="3"/>
        <v>6.33</v>
      </c>
      <c r="M63" s="1585" t="s">
        <v>188</v>
      </c>
      <c r="N63" s="1585"/>
      <c r="O63" s="1585"/>
      <c r="P63" s="1586"/>
    </row>
    <row r="64" spans="1:16">
      <c r="A64" s="40">
        <v>1057</v>
      </c>
      <c r="B64" s="48"/>
      <c r="C64" s="665">
        <f t="shared" si="5"/>
        <v>0</v>
      </c>
      <c r="D64" s="59">
        <f t="shared" si="6"/>
        <v>6.33</v>
      </c>
      <c r="E64" s="40">
        <v>1118</v>
      </c>
      <c r="F64" s="48"/>
      <c r="G64" s="665">
        <f t="shared" si="2"/>
        <v>0</v>
      </c>
      <c r="H64" s="111">
        <f t="shared" si="4"/>
        <v>6.33</v>
      </c>
      <c r="I64" s="119" t="s">
        <v>116</v>
      </c>
      <c r="J64" s="48"/>
      <c r="K64" s="665">
        <f t="shared" si="1"/>
        <v>0</v>
      </c>
      <c r="L64" s="118">
        <f t="shared" si="3"/>
        <v>6.33</v>
      </c>
      <c r="M64" s="123" t="s">
        <v>143</v>
      </c>
      <c r="N64" s="62"/>
      <c r="O64" s="665">
        <f t="shared" ref="O64:O67" si="15">N64*P64</f>
        <v>0</v>
      </c>
      <c r="P64" s="64">
        <f>H58</f>
        <v>6.33</v>
      </c>
    </row>
    <row r="65" spans="1:16">
      <c r="A65" s="40">
        <v>1058</v>
      </c>
      <c r="B65" s="48"/>
      <c r="C65" s="665">
        <f t="shared" si="5"/>
        <v>0</v>
      </c>
      <c r="D65" s="59">
        <f t="shared" si="6"/>
        <v>6.33</v>
      </c>
      <c r="E65" s="40">
        <v>1119</v>
      </c>
      <c r="F65" s="48"/>
      <c r="G65" s="665">
        <f t="shared" si="2"/>
        <v>0</v>
      </c>
      <c r="H65" s="111">
        <f t="shared" si="4"/>
        <v>6.33</v>
      </c>
      <c r="I65" s="119" t="s">
        <v>117</v>
      </c>
      <c r="J65" s="48"/>
      <c r="K65" s="665">
        <f t="shared" si="1"/>
        <v>0</v>
      </c>
      <c r="L65" s="118">
        <v>6.33</v>
      </c>
      <c r="M65" s="124" t="s">
        <v>144</v>
      </c>
      <c r="N65" s="48"/>
      <c r="O65" s="665">
        <f t="shared" si="15"/>
        <v>0</v>
      </c>
      <c r="P65" s="20">
        <f>H59</f>
        <v>6.33</v>
      </c>
    </row>
    <row r="66" spans="1:16">
      <c r="A66" s="40">
        <v>1059</v>
      </c>
      <c r="B66" s="48"/>
      <c r="C66" s="665">
        <f t="shared" si="5"/>
        <v>0</v>
      </c>
      <c r="D66" s="59">
        <f t="shared" si="6"/>
        <v>6.33</v>
      </c>
      <c r="E66" s="81">
        <v>1120</v>
      </c>
      <c r="F66" s="49"/>
      <c r="G66" s="665">
        <f t="shared" si="2"/>
        <v>0</v>
      </c>
      <c r="H66" s="112">
        <f t="shared" si="4"/>
        <v>6.33</v>
      </c>
      <c r="I66" s="119" t="s">
        <v>121</v>
      </c>
      <c r="J66" s="48"/>
      <c r="K66" s="665">
        <f t="shared" si="1"/>
        <v>0</v>
      </c>
      <c r="L66" s="118">
        <v>6.33</v>
      </c>
      <c r="M66" s="124" t="s">
        <v>145</v>
      </c>
      <c r="N66" s="48"/>
      <c r="O66" s="665">
        <f t="shared" si="15"/>
        <v>0</v>
      </c>
      <c r="P66" s="20">
        <f>H60</f>
        <v>6.33</v>
      </c>
    </row>
    <row r="67" spans="1:16" ht="15" thickBot="1">
      <c r="A67" s="40">
        <v>1060</v>
      </c>
      <c r="B67" s="78"/>
      <c r="C67" s="665">
        <f t="shared" si="5"/>
        <v>0</v>
      </c>
      <c r="D67" s="59">
        <f t="shared" si="6"/>
        <v>6.33</v>
      </c>
      <c r="E67" s="116"/>
      <c r="F67" s="113"/>
      <c r="G67" s="665">
        <f t="shared" si="2"/>
        <v>0</v>
      </c>
      <c r="H67" s="114"/>
      <c r="I67" s="119" t="s">
        <v>122</v>
      </c>
      <c r="J67" s="48"/>
      <c r="K67" s="665">
        <f t="shared" si="1"/>
        <v>0</v>
      </c>
      <c r="L67" s="118">
        <v>6.33</v>
      </c>
      <c r="M67" s="124" t="s">
        <v>146</v>
      </c>
      <c r="N67" s="48"/>
      <c r="O67" s="665">
        <f t="shared" si="15"/>
        <v>0</v>
      </c>
      <c r="P67" s="20">
        <f>H61</f>
        <v>6.33</v>
      </c>
    </row>
    <row r="68" spans="1:16" ht="15" thickBot="1">
      <c r="A68" s="28" t="s">
        <v>10</v>
      </c>
      <c r="B68" s="115">
        <f>SUM(B8:B67)</f>
        <v>0</v>
      </c>
      <c r="C68" s="666">
        <f>SUM(C8:C67)</f>
        <v>0</v>
      </c>
      <c r="D68" s="650">
        <f>C68</f>
        <v>0</v>
      </c>
      <c r="E68" s="73" t="s">
        <v>10</v>
      </c>
      <c r="F68" s="32">
        <f>SUM(F7:F66)</f>
        <v>0</v>
      </c>
      <c r="G68" s="648">
        <f>SUM(G7:G66)</f>
        <v>0</v>
      </c>
      <c r="H68" s="650">
        <f>G68</f>
        <v>0</v>
      </c>
      <c r="I68" s="11" t="s">
        <v>10</v>
      </c>
      <c r="J68" s="32">
        <f>SUM(J6:J67)</f>
        <v>0</v>
      </c>
      <c r="K68" s="648">
        <f>SUM(K6:K67)</f>
        <v>0</v>
      </c>
      <c r="L68" s="33">
        <f>K68</f>
        <v>0</v>
      </c>
      <c r="M68" s="11" t="s">
        <v>10</v>
      </c>
      <c r="N68" s="32">
        <f>SUM(N64:N67)+SUM(N51:N62)</f>
        <v>0</v>
      </c>
      <c r="O68" s="648">
        <f>SUM(O64:O67)+SUM(O51:O62)</f>
        <v>0</v>
      </c>
      <c r="P68" s="650">
        <f>O68</f>
        <v>0</v>
      </c>
    </row>
    <row r="69" spans="1:16" ht="6" customHeight="1" thickBot="1">
      <c r="A69" s="1484"/>
      <c r="B69" s="1420"/>
      <c r="C69" s="1420"/>
      <c r="D69" s="1420"/>
      <c r="E69" s="1420"/>
      <c r="F69" s="1420"/>
      <c r="G69" s="1420"/>
      <c r="H69" s="1420"/>
      <c r="I69" s="1420"/>
      <c r="J69" s="1420"/>
      <c r="K69" s="1420"/>
      <c r="L69" s="1420"/>
      <c r="M69" s="1420"/>
      <c r="N69" s="1420"/>
      <c r="O69" s="1420"/>
      <c r="P69" s="1414"/>
    </row>
    <row r="70" spans="1:16" ht="15" thickBot="1">
      <c r="A70" s="21" t="s">
        <v>11</v>
      </c>
      <c r="B70" s="22">
        <f>B68</f>
        <v>0</v>
      </c>
      <c r="C70" s="660">
        <f>C68</f>
        <v>0</v>
      </c>
      <c r="D70" s="649">
        <f>C70</f>
        <v>0</v>
      </c>
      <c r="E70" s="21" t="s">
        <v>11</v>
      </c>
      <c r="F70" s="22">
        <f>F68</f>
        <v>0</v>
      </c>
      <c r="G70" s="660">
        <f>G68</f>
        <v>0</v>
      </c>
      <c r="H70" s="649">
        <f>G70</f>
        <v>0</v>
      </c>
      <c r="I70" s="21" t="s">
        <v>11</v>
      </c>
      <c r="J70" s="22">
        <f>J68</f>
        <v>0</v>
      </c>
      <c r="K70" s="660">
        <f>K68</f>
        <v>0</v>
      </c>
      <c r="L70" s="660">
        <f>K70</f>
        <v>0</v>
      </c>
      <c r="M70" s="21" t="s">
        <v>11</v>
      </c>
      <c r="N70" s="838">
        <f>N68+N48+N28+N7</f>
        <v>0</v>
      </c>
      <c r="O70" s="667">
        <f>O68+O48+O28+O7</f>
        <v>0</v>
      </c>
      <c r="P70" s="25">
        <f>O70</f>
        <v>0</v>
      </c>
    </row>
    <row r="71" spans="1:16" ht="16.2" thickBot="1">
      <c r="A71" s="1465" t="s">
        <v>189</v>
      </c>
      <c r="B71" s="1467" t="s">
        <v>13</v>
      </c>
      <c r="C71" s="1468"/>
      <c r="D71" s="1468"/>
      <c r="E71" s="1468"/>
      <c r="F71" s="1468"/>
      <c r="G71" s="1468"/>
      <c r="H71" s="1468"/>
      <c r="I71" s="1468"/>
      <c r="J71" s="1468"/>
      <c r="K71" s="1468"/>
      <c r="L71" s="1469"/>
      <c r="M71" s="616" t="s">
        <v>14</v>
      </c>
      <c r="N71" s="1482">
        <f>B70+F70+J70+N70</f>
        <v>0</v>
      </c>
      <c r="O71" s="1482"/>
      <c r="P71" s="1483"/>
    </row>
    <row r="72" spans="1:16" ht="16.2" thickBot="1">
      <c r="A72" s="1466"/>
      <c r="B72" s="1470" t="s">
        <v>15</v>
      </c>
      <c r="C72" s="1471"/>
      <c r="D72" s="1471"/>
      <c r="E72" s="1471"/>
      <c r="F72" s="1472"/>
      <c r="G72" s="724"/>
      <c r="H72" s="1473" t="s">
        <v>1165</v>
      </c>
      <c r="I72" s="1474"/>
      <c r="J72" s="1475"/>
      <c r="K72" s="726"/>
      <c r="L72" s="726"/>
      <c r="M72" s="775" t="s">
        <v>16</v>
      </c>
      <c r="N72" s="1568">
        <f>D70+H70+L70+P70</f>
        <v>0</v>
      </c>
      <c r="O72" s="1569"/>
      <c r="P72" s="1570"/>
    </row>
  </sheetData>
  <sheetProtection algorithmName="SHA-512" hashValue="eznZ56K8Gk8EoFv7OcI196R0bTYMVSdIYuh34ktU1RkfX7g8iKWuTRRJ7Vq3wSmp6FNIjF+1DqlXOTO8Id4NMQ==" saltValue="TPEpBMon+0G7SpRJb2njnw==" spinCount="100000" sheet="1" objects="1" scenarios="1" selectLockedCells="1"/>
  <mergeCells count="27">
    <mergeCell ref="A3:P3"/>
    <mergeCell ref="A69:P69"/>
    <mergeCell ref="B1:H1"/>
    <mergeCell ref="J1:L1"/>
    <mergeCell ref="M1:P2"/>
    <mergeCell ref="B2:H2"/>
    <mergeCell ref="J2:L2"/>
    <mergeCell ref="M29:P29"/>
    <mergeCell ref="M30:P30"/>
    <mergeCell ref="A5:H5"/>
    <mergeCell ref="A6:H6"/>
    <mergeCell ref="M8:P8"/>
    <mergeCell ref="M9:P9"/>
    <mergeCell ref="M10:P10"/>
    <mergeCell ref="A7:D7"/>
    <mergeCell ref="I5:L5"/>
    <mergeCell ref="A71:A72"/>
    <mergeCell ref="B71:L71"/>
    <mergeCell ref="M23:P23"/>
    <mergeCell ref="M43:P43"/>
    <mergeCell ref="M49:P49"/>
    <mergeCell ref="M50:P50"/>
    <mergeCell ref="M63:P63"/>
    <mergeCell ref="H72:J72"/>
    <mergeCell ref="N71:P71"/>
    <mergeCell ref="B72:F72"/>
    <mergeCell ref="N72:P72"/>
  </mergeCells>
  <pageMargins left="0" right="0" top="0" bottom="0" header="0" footer="0"/>
  <pageSetup paperSize="313"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5"/>
  <sheetViews>
    <sheetView view="pageLayout" zoomScaleNormal="110" workbookViewId="0"/>
  </sheetViews>
  <sheetFormatPr defaultColWidth="9.109375" defaultRowHeight="14.4"/>
  <cols>
    <col min="1" max="1" width="16.6640625" style="6" customWidth="1"/>
    <col min="2" max="2" width="9.88671875" style="6" bestFit="1" customWidth="1"/>
    <col min="3" max="3" width="7.6640625" style="6" hidden="1" customWidth="1"/>
    <col min="4" max="4" width="9.88671875" style="6" customWidth="1"/>
    <col min="5" max="5" width="16.6640625" style="6" customWidth="1"/>
    <col min="6" max="6" width="7.6640625" style="6" customWidth="1"/>
    <col min="7" max="7" width="7.6640625" style="6" hidden="1" customWidth="1"/>
    <col min="8" max="8" width="9.88671875" style="6" customWidth="1"/>
    <col min="9" max="9" width="16.6640625" style="6" customWidth="1"/>
    <col min="10" max="10" width="7.6640625" style="6" customWidth="1"/>
    <col min="11" max="11" width="7.6640625" style="6" hidden="1" customWidth="1"/>
    <col min="12" max="12" width="9.88671875" style="6" customWidth="1"/>
    <col min="13" max="13" width="16.6640625" style="6" customWidth="1"/>
    <col min="14" max="14" width="7.6640625" style="6" customWidth="1"/>
    <col min="15" max="15" width="7.6640625" style="6" hidden="1" customWidth="1"/>
    <col min="16" max="16" width="9.88671875" style="6" customWidth="1"/>
    <col min="17" max="16384" width="9.109375" style="6"/>
  </cols>
  <sheetData>
    <row r="1" spans="1:16" ht="19.5" customHeight="1">
      <c r="A1" s="833" t="s">
        <v>0</v>
      </c>
      <c r="B1" s="1499"/>
      <c r="C1" s="1499"/>
      <c r="D1" s="1499"/>
      <c r="E1" s="1499"/>
      <c r="F1" s="1499"/>
      <c r="G1" s="1499"/>
      <c r="H1" s="1499"/>
      <c r="I1" s="837" t="s">
        <v>1</v>
      </c>
      <c r="J1" s="1500"/>
      <c r="K1" s="1501"/>
      <c r="L1" s="1502"/>
      <c r="M1" s="1503">
        <v>6672</v>
      </c>
      <c r="N1" s="1504"/>
      <c r="O1" s="1504"/>
      <c r="P1" s="1505"/>
    </row>
    <row r="2" spans="1:16" ht="15.75" customHeight="1" thickBot="1">
      <c r="A2" s="834" t="s">
        <v>2</v>
      </c>
      <c r="B2" s="1509"/>
      <c r="C2" s="1509"/>
      <c r="D2" s="1509"/>
      <c r="E2" s="1509"/>
      <c r="F2" s="1509"/>
      <c r="G2" s="1509"/>
      <c r="H2" s="1509"/>
      <c r="I2" s="836" t="s">
        <v>3</v>
      </c>
      <c r="J2" s="1510"/>
      <c r="K2" s="1511"/>
      <c r="L2" s="1512"/>
      <c r="M2" s="1506"/>
      <c r="N2" s="1507"/>
      <c r="O2" s="1507"/>
      <c r="P2" s="1508"/>
    </row>
    <row r="3" spans="1:16" ht="6" customHeight="1" thickBot="1">
      <c r="A3" s="1513"/>
      <c r="B3" s="1420"/>
      <c r="C3" s="1420"/>
      <c r="D3" s="1420"/>
      <c r="E3" s="1420"/>
      <c r="F3" s="1420"/>
      <c r="G3" s="1420"/>
      <c r="H3" s="1420"/>
      <c r="I3" s="1420"/>
      <c r="J3" s="1420"/>
      <c r="K3" s="1420"/>
      <c r="L3" s="1420"/>
      <c r="M3" s="1420"/>
      <c r="N3" s="1420"/>
      <c r="O3" s="1420"/>
      <c r="P3" s="1414"/>
    </row>
    <row r="4" spans="1:16" ht="15" thickBot="1">
      <c r="A4" s="27" t="s">
        <v>4</v>
      </c>
      <c r="B4" s="17" t="s">
        <v>5</v>
      </c>
      <c r="C4" s="565"/>
      <c r="D4" s="130" t="s">
        <v>6</v>
      </c>
      <c r="E4" s="21" t="s">
        <v>4</v>
      </c>
      <c r="F4" s="131" t="s">
        <v>5</v>
      </c>
      <c r="G4" s="571"/>
      <c r="H4" s="134" t="s">
        <v>6</v>
      </c>
      <c r="I4" s="21" t="s">
        <v>4</v>
      </c>
      <c r="J4" s="131" t="s">
        <v>5</v>
      </c>
      <c r="K4" s="571"/>
      <c r="L4" s="134" t="s">
        <v>6</v>
      </c>
      <c r="M4" s="594" t="s">
        <v>4</v>
      </c>
      <c r="N4" s="131" t="s">
        <v>5</v>
      </c>
      <c r="O4" s="571"/>
      <c r="P4" s="134" t="s">
        <v>6</v>
      </c>
    </row>
    <row r="5" spans="1:16" ht="15" thickBot="1">
      <c r="A5" s="1577" t="s">
        <v>199</v>
      </c>
      <c r="B5" s="1578"/>
      <c r="C5" s="1578"/>
      <c r="D5" s="1579"/>
      <c r="E5" s="1631" t="s">
        <v>196</v>
      </c>
      <c r="F5" s="1631"/>
      <c r="G5" s="1631"/>
      <c r="H5" s="1632"/>
      <c r="I5" s="174">
        <v>1072</v>
      </c>
      <c r="J5" s="49"/>
      <c r="K5" s="672">
        <f>J5*L5</f>
        <v>0</v>
      </c>
      <c r="L5" s="59">
        <v>6.33</v>
      </c>
      <c r="M5" s="1600" t="s">
        <v>214</v>
      </c>
      <c r="N5" s="1601"/>
      <c r="O5" s="1601"/>
      <c r="P5" s="1602"/>
    </row>
    <row r="6" spans="1:16" ht="15" thickBot="1">
      <c r="A6" s="1594" t="s">
        <v>200</v>
      </c>
      <c r="B6" s="1595"/>
      <c r="C6" s="1595"/>
      <c r="D6" s="1596"/>
      <c r="E6" s="1633" t="s">
        <v>197</v>
      </c>
      <c r="F6" s="1633"/>
      <c r="G6" s="1633"/>
      <c r="H6" s="1634"/>
      <c r="I6" s="1487" t="s">
        <v>201</v>
      </c>
      <c r="J6" s="1488"/>
      <c r="K6" s="1488"/>
      <c r="L6" s="1489"/>
      <c r="M6" s="1534" t="s">
        <v>215</v>
      </c>
      <c r="N6" s="1535"/>
      <c r="O6" s="1535"/>
      <c r="P6" s="1536"/>
    </row>
    <row r="7" spans="1:16">
      <c r="A7" s="1600" t="s">
        <v>190</v>
      </c>
      <c r="B7" s="1601"/>
      <c r="C7" s="1601"/>
      <c r="D7" s="1602"/>
      <c r="E7" s="1635" t="s">
        <v>198</v>
      </c>
      <c r="F7" s="1635"/>
      <c r="G7" s="1635"/>
      <c r="H7" s="1635"/>
      <c r="I7" s="208" t="s">
        <v>202</v>
      </c>
      <c r="J7" s="41"/>
      <c r="K7" s="672">
        <f t="shared" ref="K7:K26" si="0">J7*L7</f>
        <v>0</v>
      </c>
      <c r="L7" s="45">
        <v>6.33</v>
      </c>
      <c r="M7" s="1603" t="s">
        <v>216</v>
      </c>
      <c r="N7" s="1604"/>
      <c r="O7" s="1604"/>
      <c r="P7" s="1605"/>
    </row>
    <row r="8" spans="1:16" ht="15" thickBot="1">
      <c r="A8" s="1606" t="s">
        <v>108</v>
      </c>
      <c r="B8" s="1607"/>
      <c r="C8" s="1607"/>
      <c r="D8" s="1608"/>
      <c r="E8" s="1636" t="s">
        <v>180</v>
      </c>
      <c r="F8" s="1636"/>
      <c r="G8" s="1636"/>
      <c r="H8" s="1518"/>
      <c r="I8" s="121" t="s">
        <v>203</v>
      </c>
      <c r="J8" s="48"/>
      <c r="K8" s="672">
        <f t="shared" si="0"/>
        <v>0</v>
      </c>
      <c r="L8" s="20">
        <v>6.33</v>
      </c>
      <c r="M8" s="1590" t="s">
        <v>180</v>
      </c>
      <c r="N8" s="1591"/>
      <c r="O8" s="1591"/>
      <c r="P8" s="1592"/>
    </row>
    <row r="9" spans="1:16" ht="15" thickBot="1">
      <c r="A9" s="1609" t="s">
        <v>191</v>
      </c>
      <c r="B9" s="1610"/>
      <c r="C9" s="1610"/>
      <c r="D9" s="1611"/>
      <c r="E9" s="76">
        <v>1013</v>
      </c>
      <c r="F9" s="103"/>
      <c r="G9" s="672">
        <f t="shared" ref="G9:G67" si="1">F9*H9</f>
        <v>0</v>
      </c>
      <c r="H9" s="77">
        <v>6.33</v>
      </c>
      <c r="I9" s="121" t="s">
        <v>204</v>
      </c>
      <c r="J9" s="48"/>
      <c r="K9" s="672">
        <f t="shared" si="0"/>
        <v>0</v>
      </c>
      <c r="L9" s="20">
        <v>6.33</v>
      </c>
      <c r="M9" s="604" t="s">
        <v>217</v>
      </c>
      <c r="N9" s="41"/>
      <c r="O9" s="672">
        <f t="shared" ref="O9:O10" si="2">N9*P9</f>
        <v>0</v>
      </c>
      <c r="P9" s="45">
        <v>29.15</v>
      </c>
    </row>
    <row r="10" spans="1:16" ht="15" thickBot="1">
      <c r="A10" s="44">
        <v>1</v>
      </c>
      <c r="B10" s="41"/>
      <c r="C10" s="672">
        <f>B10*D10</f>
        <v>0</v>
      </c>
      <c r="D10" s="34">
        <v>6.33</v>
      </c>
      <c r="E10" s="40">
        <v>1014</v>
      </c>
      <c r="F10" s="110"/>
      <c r="G10" s="672">
        <f t="shared" si="1"/>
        <v>0</v>
      </c>
      <c r="H10" s="20">
        <v>6.33</v>
      </c>
      <c r="I10" s="121" t="s">
        <v>205</v>
      </c>
      <c r="J10" s="48"/>
      <c r="K10" s="672">
        <f t="shared" si="0"/>
        <v>0</v>
      </c>
      <c r="L10" s="20">
        <v>6.33</v>
      </c>
      <c r="M10" s="142" t="s">
        <v>218</v>
      </c>
      <c r="N10" s="48"/>
      <c r="O10" s="672">
        <f t="shared" si="2"/>
        <v>0</v>
      </c>
      <c r="P10" s="20">
        <f>L18</f>
        <v>6.33</v>
      </c>
    </row>
    <row r="11" spans="1:16" ht="15" thickBot="1">
      <c r="A11" s="26">
        <v>2</v>
      </c>
      <c r="B11" s="48"/>
      <c r="C11" s="672">
        <f t="shared" ref="C11:C19" si="3">B11*D11</f>
        <v>0</v>
      </c>
      <c r="D11" s="43">
        <f>D10</f>
        <v>6.33</v>
      </c>
      <c r="E11" s="40">
        <v>1015</v>
      </c>
      <c r="F11" s="48"/>
      <c r="G11" s="672">
        <f t="shared" si="1"/>
        <v>0</v>
      </c>
      <c r="H11" s="20">
        <v>6.33</v>
      </c>
      <c r="I11" s="121" t="s">
        <v>206</v>
      </c>
      <c r="J11" s="48"/>
      <c r="K11" s="672">
        <f t="shared" si="0"/>
        <v>0</v>
      </c>
      <c r="L11" s="20">
        <v>6.33</v>
      </c>
      <c r="M11" s="11" t="s">
        <v>10</v>
      </c>
      <c r="N11" s="32">
        <f>SUM(N9:N10)</f>
        <v>0</v>
      </c>
      <c r="O11" s="32">
        <f>SUM(O9:O10)</f>
        <v>0</v>
      </c>
      <c r="P11" s="33">
        <f>O11</f>
        <v>0</v>
      </c>
    </row>
    <row r="12" spans="1:16">
      <c r="A12" s="26">
        <v>3</v>
      </c>
      <c r="B12" s="48"/>
      <c r="C12" s="672">
        <f t="shared" si="3"/>
        <v>0</v>
      </c>
      <c r="D12" s="43">
        <f t="shared" ref="D12:D19" si="4">D11</f>
        <v>6.33</v>
      </c>
      <c r="E12" s="40">
        <v>1016</v>
      </c>
      <c r="F12" s="48"/>
      <c r="G12" s="672">
        <f t="shared" si="1"/>
        <v>0</v>
      </c>
      <c r="H12" s="20">
        <v>6.33</v>
      </c>
      <c r="I12" s="121" t="s">
        <v>207</v>
      </c>
      <c r="J12" s="48"/>
      <c r="K12" s="672">
        <f t="shared" si="0"/>
        <v>0</v>
      </c>
      <c r="L12" s="20">
        <v>6.33</v>
      </c>
      <c r="M12" s="1600" t="s">
        <v>219</v>
      </c>
      <c r="N12" s="1601"/>
      <c r="O12" s="1601"/>
      <c r="P12" s="1602"/>
    </row>
    <row r="13" spans="1:16">
      <c r="A13" s="26">
        <v>4</v>
      </c>
      <c r="B13" s="48"/>
      <c r="C13" s="672">
        <f t="shared" si="3"/>
        <v>0</v>
      </c>
      <c r="D13" s="43">
        <f t="shared" si="4"/>
        <v>6.33</v>
      </c>
      <c r="E13" s="40">
        <v>1017</v>
      </c>
      <c r="F13" s="48"/>
      <c r="G13" s="672">
        <f t="shared" si="1"/>
        <v>0</v>
      </c>
      <c r="H13" s="20">
        <v>6.33</v>
      </c>
      <c r="I13" s="121" t="s">
        <v>208</v>
      </c>
      <c r="J13" s="48"/>
      <c r="K13" s="672">
        <f t="shared" si="0"/>
        <v>0</v>
      </c>
      <c r="L13" s="20">
        <v>6.33</v>
      </c>
      <c r="M13" s="1534" t="s">
        <v>215</v>
      </c>
      <c r="N13" s="1535"/>
      <c r="O13" s="1535"/>
      <c r="P13" s="1536"/>
    </row>
    <row r="14" spans="1:16">
      <c r="A14" s="26">
        <v>5</v>
      </c>
      <c r="B14" s="48"/>
      <c r="C14" s="672">
        <f t="shared" si="3"/>
        <v>0</v>
      </c>
      <c r="D14" s="43">
        <f t="shared" si="4"/>
        <v>6.33</v>
      </c>
      <c r="E14" s="40">
        <v>1018</v>
      </c>
      <c r="F14" s="48"/>
      <c r="G14" s="672">
        <f t="shared" si="1"/>
        <v>0</v>
      </c>
      <c r="H14" s="20">
        <v>6.33</v>
      </c>
      <c r="I14" s="121" t="s">
        <v>209</v>
      </c>
      <c r="J14" s="48"/>
      <c r="K14" s="672">
        <f t="shared" si="0"/>
        <v>0</v>
      </c>
      <c r="L14" s="20">
        <v>6.33</v>
      </c>
      <c r="M14" s="1603" t="s">
        <v>198</v>
      </c>
      <c r="N14" s="1604"/>
      <c r="O14" s="1604"/>
      <c r="P14" s="1605"/>
    </row>
    <row r="15" spans="1:16" ht="15" thickBot="1">
      <c r="A15" s="26">
        <v>6</v>
      </c>
      <c r="B15" s="48"/>
      <c r="C15" s="672">
        <f t="shared" si="3"/>
        <v>0</v>
      </c>
      <c r="D15" s="43">
        <f t="shared" si="4"/>
        <v>6.33</v>
      </c>
      <c r="E15" s="40">
        <v>1019</v>
      </c>
      <c r="F15" s="48"/>
      <c r="G15" s="672">
        <f t="shared" si="1"/>
        <v>0</v>
      </c>
      <c r="H15" s="20">
        <v>6.33</v>
      </c>
      <c r="I15" s="121" t="s">
        <v>19</v>
      </c>
      <c r="J15" s="48"/>
      <c r="K15" s="672">
        <f t="shared" si="0"/>
        <v>0</v>
      </c>
      <c r="L15" s="20">
        <v>6.33</v>
      </c>
      <c r="M15" s="1590" t="s">
        <v>180</v>
      </c>
      <c r="N15" s="1591"/>
      <c r="O15" s="1591"/>
      <c r="P15" s="1592"/>
    </row>
    <row r="16" spans="1:16">
      <c r="A16" s="26">
        <v>7</v>
      </c>
      <c r="B16" s="48"/>
      <c r="C16" s="672">
        <f t="shared" si="3"/>
        <v>0</v>
      </c>
      <c r="D16" s="43">
        <f t="shared" si="4"/>
        <v>6.33</v>
      </c>
      <c r="E16" s="40">
        <v>1020</v>
      </c>
      <c r="F16" s="48"/>
      <c r="G16" s="672">
        <f t="shared" si="1"/>
        <v>0</v>
      </c>
      <c r="H16" s="20">
        <v>6.33</v>
      </c>
      <c r="I16" s="121" t="s">
        <v>20</v>
      </c>
      <c r="J16" s="48"/>
      <c r="K16" s="672">
        <f t="shared" si="0"/>
        <v>0</v>
      </c>
      <c r="L16" s="20">
        <v>6.33</v>
      </c>
      <c r="M16" s="44">
        <v>7</v>
      </c>
      <c r="N16" s="41"/>
      <c r="O16" s="672">
        <f t="shared" ref="O16:O18" si="5">N16*P16</f>
        <v>0</v>
      </c>
      <c r="P16" s="45">
        <f>L11</f>
        <v>6.33</v>
      </c>
    </row>
    <row r="17" spans="1:17">
      <c r="A17" s="26">
        <v>8</v>
      </c>
      <c r="B17" s="48"/>
      <c r="C17" s="672">
        <f t="shared" si="3"/>
        <v>0</v>
      </c>
      <c r="D17" s="43">
        <f t="shared" si="4"/>
        <v>6.33</v>
      </c>
      <c r="E17" s="40">
        <v>1021</v>
      </c>
      <c r="F17" s="48"/>
      <c r="G17" s="672">
        <f t="shared" si="1"/>
        <v>0</v>
      </c>
      <c r="H17" s="20">
        <v>6.33</v>
      </c>
      <c r="I17" s="121" t="s">
        <v>21</v>
      </c>
      <c r="J17" s="48"/>
      <c r="K17" s="672">
        <f t="shared" si="0"/>
        <v>0</v>
      </c>
      <c r="L17" s="20">
        <v>6.33</v>
      </c>
      <c r="M17" s="26">
        <v>8</v>
      </c>
      <c r="N17" s="48"/>
      <c r="O17" s="672">
        <f t="shared" si="5"/>
        <v>0</v>
      </c>
      <c r="P17" s="20">
        <f>L12</f>
        <v>6.33</v>
      </c>
    </row>
    <row r="18" spans="1:17" ht="15" thickBot="1">
      <c r="A18" s="26">
        <v>9</v>
      </c>
      <c r="B18" s="48"/>
      <c r="C18" s="672">
        <f t="shared" si="3"/>
        <v>0</v>
      </c>
      <c r="D18" s="43">
        <f t="shared" si="4"/>
        <v>6.33</v>
      </c>
      <c r="E18" s="40">
        <v>1022</v>
      </c>
      <c r="F18" s="48"/>
      <c r="G18" s="672">
        <f t="shared" si="1"/>
        <v>0</v>
      </c>
      <c r="H18" s="20">
        <v>6.33</v>
      </c>
      <c r="I18" s="121" t="s">
        <v>171</v>
      </c>
      <c r="J18" s="48"/>
      <c r="K18" s="672">
        <f t="shared" si="0"/>
        <v>0</v>
      </c>
      <c r="L18" s="20">
        <v>6.33</v>
      </c>
      <c r="M18" s="174">
        <v>9</v>
      </c>
      <c r="N18" s="49"/>
      <c r="O18" s="672">
        <f t="shared" si="5"/>
        <v>0</v>
      </c>
      <c r="P18" s="59">
        <f>L13</f>
        <v>6.33</v>
      </c>
    </row>
    <row r="19" spans="1:17" ht="15" thickBot="1">
      <c r="A19" s="174">
        <v>10</v>
      </c>
      <c r="B19" s="49"/>
      <c r="C19" s="672">
        <f t="shared" si="3"/>
        <v>0</v>
      </c>
      <c r="D19" s="56">
        <f t="shared" si="4"/>
        <v>6.33</v>
      </c>
      <c r="E19" s="40">
        <v>1023</v>
      </c>
      <c r="F19" s="48"/>
      <c r="G19" s="672">
        <f t="shared" si="1"/>
        <v>0</v>
      </c>
      <c r="H19" s="20">
        <v>6.33</v>
      </c>
      <c r="I19" s="121" t="s">
        <v>66</v>
      </c>
      <c r="J19" s="48"/>
      <c r="K19" s="672">
        <f t="shared" si="0"/>
        <v>0</v>
      </c>
      <c r="L19" s="20">
        <v>6.33</v>
      </c>
      <c r="M19" s="1597" t="s">
        <v>220</v>
      </c>
      <c r="N19" s="1598"/>
      <c r="O19" s="1598"/>
      <c r="P19" s="1599"/>
    </row>
    <row r="20" spans="1:17" ht="15" thickBot="1">
      <c r="A20" s="1597" t="s">
        <v>147</v>
      </c>
      <c r="B20" s="1612"/>
      <c r="C20" s="1612"/>
      <c r="D20" s="1613"/>
      <c r="E20" s="40">
        <v>1024</v>
      </c>
      <c r="F20" s="88"/>
      <c r="G20" s="672">
        <f t="shared" si="1"/>
        <v>0</v>
      </c>
      <c r="H20" s="20">
        <v>6.33</v>
      </c>
      <c r="I20" s="121" t="s">
        <v>67</v>
      </c>
      <c r="J20" s="48"/>
      <c r="K20" s="672">
        <f t="shared" si="0"/>
        <v>0</v>
      </c>
      <c r="L20" s="20">
        <v>6.33</v>
      </c>
      <c r="M20" s="208">
        <v>7</v>
      </c>
      <c r="N20" s="41"/>
      <c r="O20" s="672">
        <f t="shared" ref="O20:O22" si="6">N20*P20</f>
        <v>0</v>
      </c>
      <c r="P20" s="45">
        <f>L15</f>
        <v>6.33</v>
      </c>
    </row>
    <row r="21" spans="1:17">
      <c r="A21" s="157" t="s">
        <v>192</v>
      </c>
      <c r="B21" s="41"/>
      <c r="C21" s="672">
        <f t="shared" ref="C21:C22" si="7">B21*D21</f>
        <v>0</v>
      </c>
      <c r="D21" s="34">
        <f>D19</f>
        <v>6.33</v>
      </c>
      <c r="E21" s="40">
        <v>1025</v>
      </c>
      <c r="F21" s="110"/>
      <c r="G21" s="672">
        <f t="shared" si="1"/>
        <v>0</v>
      </c>
      <c r="H21" s="20">
        <v>6.33</v>
      </c>
      <c r="I21" s="121" t="s">
        <v>68</v>
      </c>
      <c r="J21" s="48"/>
      <c r="K21" s="672">
        <f t="shared" si="0"/>
        <v>0</v>
      </c>
      <c r="L21" s="20">
        <v>6.33</v>
      </c>
      <c r="M21" s="121">
        <v>8</v>
      </c>
      <c r="N21" s="48"/>
      <c r="O21" s="672">
        <f t="shared" si="6"/>
        <v>0</v>
      </c>
      <c r="P21" s="59">
        <f>L16</f>
        <v>6.33</v>
      </c>
    </row>
    <row r="22" spans="1:17" ht="15" thickBot="1">
      <c r="A22" s="126" t="s">
        <v>193</v>
      </c>
      <c r="B22" s="48"/>
      <c r="C22" s="672">
        <f t="shared" si="7"/>
        <v>0</v>
      </c>
      <c r="D22" s="43">
        <f>D19</f>
        <v>6.33</v>
      </c>
      <c r="E22" s="40">
        <v>1026</v>
      </c>
      <c r="F22" s="48"/>
      <c r="G22" s="672">
        <f t="shared" si="1"/>
        <v>0</v>
      </c>
      <c r="H22" s="20">
        <v>6.33</v>
      </c>
      <c r="I22" s="121" t="s">
        <v>69</v>
      </c>
      <c r="J22" s="48"/>
      <c r="K22" s="672">
        <f t="shared" si="0"/>
        <v>0</v>
      </c>
      <c r="L22" s="20">
        <v>6.33</v>
      </c>
      <c r="M22" s="121">
        <v>9</v>
      </c>
      <c r="N22" s="78"/>
      <c r="O22" s="672">
        <f t="shared" si="6"/>
        <v>0</v>
      </c>
      <c r="P22" s="38">
        <f>L17</f>
        <v>6.33</v>
      </c>
      <c r="Q22" s="145"/>
    </row>
    <row r="23" spans="1:17" ht="15" thickBot="1">
      <c r="A23" s="11" t="s">
        <v>10</v>
      </c>
      <c r="B23" s="32">
        <f>SUM(B21:B22)+SUM(B10:B19)</f>
        <v>0</v>
      </c>
      <c r="C23" s="648">
        <f>SUM(C21:C22)+SUM(C10:C19)</f>
        <v>0</v>
      </c>
      <c r="D23" s="87">
        <f>C23</f>
        <v>0</v>
      </c>
      <c r="E23" s="40">
        <v>1027</v>
      </c>
      <c r="F23" s="48"/>
      <c r="G23" s="672">
        <f t="shared" si="1"/>
        <v>0</v>
      </c>
      <c r="H23" s="20">
        <v>6.33</v>
      </c>
      <c r="I23" s="121" t="s">
        <v>74</v>
      </c>
      <c r="J23" s="48"/>
      <c r="K23" s="672">
        <f t="shared" si="0"/>
        <v>0</v>
      </c>
      <c r="L23" s="20">
        <v>6.33</v>
      </c>
      <c r="M23" s="11" t="s">
        <v>10</v>
      </c>
      <c r="N23" s="32">
        <f>SUM(N16:N18)+SUM(N20:N22)</f>
        <v>0</v>
      </c>
      <c r="O23" s="32">
        <f>SUM(O16:O18)+SUM(O20:O22)</f>
        <v>0</v>
      </c>
      <c r="P23" s="33">
        <f>O23</f>
        <v>0</v>
      </c>
    </row>
    <row r="24" spans="1:17">
      <c r="A24" s="1600" t="s">
        <v>194</v>
      </c>
      <c r="B24" s="1601"/>
      <c r="C24" s="1601"/>
      <c r="D24" s="1602"/>
      <c r="E24" s="40">
        <v>1028</v>
      </c>
      <c r="F24" s="48"/>
      <c r="G24" s="672">
        <f t="shared" si="1"/>
        <v>0</v>
      </c>
      <c r="H24" s="20">
        <v>6.33</v>
      </c>
      <c r="I24" s="121" t="s">
        <v>77</v>
      </c>
      <c r="J24" s="125"/>
      <c r="K24" s="672">
        <f t="shared" si="0"/>
        <v>0</v>
      </c>
      <c r="L24" s="20">
        <v>6.33</v>
      </c>
      <c r="M24" s="143"/>
      <c r="N24" s="144"/>
      <c r="O24" s="566"/>
      <c r="P24" s="77"/>
    </row>
    <row r="25" spans="1:17" ht="15" thickBot="1">
      <c r="A25" s="1628" t="s">
        <v>108</v>
      </c>
      <c r="B25" s="1629"/>
      <c r="C25" s="1629"/>
      <c r="D25" s="1630"/>
      <c r="E25" s="40">
        <v>1029</v>
      </c>
      <c r="F25" s="48"/>
      <c r="G25" s="672">
        <f t="shared" si="1"/>
        <v>0</v>
      </c>
      <c r="H25" s="20">
        <v>6.33</v>
      </c>
      <c r="I25" s="121" t="s">
        <v>78</v>
      </c>
      <c r="J25" s="48"/>
      <c r="K25" s="672">
        <f t="shared" si="0"/>
        <v>0</v>
      </c>
      <c r="L25" s="20">
        <v>6.33</v>
      </c>
      <c r="M25" s="121"/>
      <c r="N25" s="48"/>
      <c r="O25" s="78"/>
      <c r="P25" s="20"/>
    </row>
    <row r="26" spans="1:17" ht="15" thickBot="1">
      <c r="A26" s="31">
        <v>1</v>
      </c>
      <c r="B26" s="41"/>
      <c r="C26" s="672">
        <f t="shared" ref="C26:C35" si="8">B26*D26</f>
        <v>0</v>
      </c>
      <c r="D26" s="34">
        <v>6.33</v>
      </c>
      <c r="E26" s="40">
        <v>1030</v>
      </c>
      <c r="F26" s="48"/>
      <c r="G26" s="672">
        <f t="shared" si="1"/>
        <v>0</v>
      </c>
      <c r="H26" s="20">
        <v>6.33</v>
      </c>
      <c r="I26" s="121" t="s">
        <v>79</v>
      </c>
      <c r="J26" s="48"/>
      <c r="K26" s="672">
        <f t="shared" si="0"/>
        <v>0</v>
      </c>
      <c r="L26" s="20">
        <v>6.33</v>
      </c>
      <c r="M26" s="121"/>
      <c r="N26" s="48"/>
      <c r="O26" s="78"/>
      <c r="P26" s="20"/>
    </row>
    <row r="27" spans="1:17" ht="15" thickBot="1">
      <c r="A27" s="40">
        <v>2</v>
      </c>
      <c r="B27" s="48"/>
      <c r="C27" s="672">
        <f t="shared" si="8"/>
        <v>0</v>
      </c>
      <c r="D27" s="43">
        <f>D26</f>
        <v>6.33</v>
      </c>
      <c r="E27" s="40">
        <v>1031</v>
      </c>
      <c r="F27" s="48"/>
      <c r="G27" s="672">
        <f t="shared" si="1"/>
        <v>0</v>
      </c>
      <c r="H27" s="20">
        <v>6.33</v>
      </c>
      <c r="I27" s="209" t="s">
        <v>10</v>
      </c>
      <c r="J27" s="210">
        <f>SUM(J7:J26)+SUM(J5)</f>
        <v>0</v>
      </c>
      <c r="K27" s="210">
        <f>SUM(K7:K26)+SUM(K5)</f>
        <v>0</v>
      </c>
      <c r="L27" s="211">
        <f>K27</f>
        <v>0</v>
      </c>
      <c r="M27" s="154"/>
      <c r="N27" s="49"/>
      <c r="O27" s="83"/>
      <c r="P27" s="59"/>
    </row>
    <row r="28" spans="1:17" ht="15.6">
      <c r="A28" s="40">
        <v>3</v>
      </c>
      <c r="B28" s="48"/>
      <c r="C28" s="672">
        <f t="shared" si="8"/>
        <v>0</v>
      </c>
      <c r="D28" s="43">
        <f t="shared" ref="D28:D35" si="9">D27</f>
        <v>6.33</v>
      </c>
      <c r="E28" s="40">
        <v>1032</v>
      </c>
      <c r="F28" s="48"/>
      <c r="G28" s="672">
        <f t="shared" si="1"/>
        <v>0</v>
      </c>
      <c r="H28" s="20">
        <v>6.33</v>
      </c>
      <c r="I28" s="1625" t="s">
        <v>210</v>
      </c>
      <c r="J28" s="1626"/>
      <c r="K28" s="1626"/>
      <c r="L28" s="1626"/>
      <c r="M28" s="1626"/>
      <c r="N28" s="1626"/>
      <c r="O28" s="1626"/>
      <c r="P28" s="1627"/>
    </row>
    <row r="29" spans="1:17" ht="15" thickBot="1">
      <c r="A29" s="40">
        <v>4</v>
      </c>
      <c r="B29" s="48"/>
      <c r="C29" s="672">
        <f t="shared" si="8"/>
        <v>0</v>
      </c>
      <c r="D29" s="43">
        <f t="shared" si="9"/>
        <v>6.33</v>
      </c>
      <c r="E29" s="40">
        <v>1033</v>
      </c>
      <c r="F29" s="48"/>
      <c r="G29" s="672">
        <f t="shared" si="1"/>
        <v>0</v>
      </c>
      <c r="H29" s="20">
        <v>6.33</v>
      </c>
      <c r="I29" s="1622" t="s">
        <v>211</v>
      </c>
      <c r="J29" s="1623"/>
      <c r="K29" s="1623"/>
      <c r="L29" s="1623"/>
      <c r="M29" s="1623"/>
      <c r="N29" s="1623"/>
      <c r="O29" s="1623"/>
      <c r="P29" s="1624"/>
    </row>
    <row r="30" spans="1:17">
      <c r="A30" s="40">
        <v>5</v>
      </c>
      <c r="B30" s="48"/>
      <c r="C30" s="672">
        <f t="shared" si="8"/>
        <v>0</v>
      </c>
      <c r="D30" s="43">
        <f t="shared" si="9"/>
        <v>6.33</v>
      </c>
      <c r="E30" s="40">
        <v>1034</v>
      </c>
      <c r="F30" s="48"/>
      <c r="G30" s="672">
        <f t="shared" si="1"/>
        <v>0</v>
      </c>
      <c r="H30" s="20">
        <v>6.33</v>
      </c>
      <c r="I30" s="1616" t="s">
        <v>212</v>
      </c>
      <c r="J30" s="1617"/>
      <c r="K30" s="1617"/>
      <c r="L30" s="1618"/>
      <c r="M30" s="212" t="s">
        <v>45</v>
      </c>
      <c r="N30" s="41"/>
      <c r="O30" s="672">
        <f t="shared" ref="O30:O67" si="10">N30*P30</f>
        <v>0</v>
      </c>
      <c r="P30" s="45">
        <v>6.33</v>
      </c>
    </row>
    <row r="31" spans="1:17" ht="15" thickBot="1">
      <c r="A31" s="40">
        <v>6</v>
      </c>
      <c r="B31" s="48"/>
      <c r="C31" s="672">
        <f t="shared" si="8"/>
        <v>0</v>
      </c>
      <c r="D31" s="43">
        <f t="shared" si="9"/>
        <v>6.33</v>
      </c>
      <c r="E31" s="40">
        <v>1035</v>
      </c>
      <c r="F31" s="88"/>
      <c r="G31" s="672">
        <f t="shared" si="1"/>
        <v>0</v>
      </c>
      <c r="H31" s="20">
        <v>6.33</v>
      </c>
      <c r="I31" s="1619" t="s">
        <v>213</v>
      </c>
      <c r="J31" s="1620"/>
      <c r="K31" s="1620"/>
      <c r="L31" s="1621"/>
      <c r="M31" s="139" t="s">
        <v>46</v>
      </c>
      <c r="N31" s="48"/>
      <c r="O31" s="672">
        <f t="shared" si="10"/>
        <v>0</v>
      </c>
      <c r="P31" s="20">
        <v>6.33</v>
      </c>
    </row>
    <row r="32" spans="1:17">
      <c r="A32" s="40">
        <v>7</v>
      </c>
      <c r="B32" s="48"/>
      <c r="C32" s="672">
        <f t="shared" si="8"/>
        <v>0</v>
      </c>
      <c r="D32" s="43">
        <f t="shared" si="9"/>
        <v>6.33</v>
      </c>
      <c r="E32" s="81">
        <v>1036</v>
      </c>
      <c r="F32" s="135"/>
      <c r="G32" s="672">
        <f t="shared" si="1"/>
        <v>0</v>
      </c>
      <c r="H32" s="20">
        <v>6.33</v>
      </c>
      <c r="I32" s="153">
        <v>1001</v>
      </c>
      <c r="J32" s="41"/>
      <c r="K32" s="672">
        <f t="shared" ref="K32:K67" si="11">J32*L32</f>
        <v>0</v>
      </c>
      <c r="L32" s="45">
        <f>D32</f>
        <v>6.33</v>
      </c>
      <c r="M32" s="137">
        <v>1025</v>
      </c>
      <c r="N32" s="48"/>
      <c r="O32" s="672">
        <f t="shared" si="10"/>
        <v>0</v>
      </c>
      <c r="P32" s="20">
        <f t="shared" ref="P32:P42" si="12">P31</f>
        <v>6.33</v>
      </c>
    </row>
    <row r="33" spans="1:16">
      <c r="A33" s="40">
        <v>8</v>
      </c>
      <c r="B33" s="48"/>
      <c r="C33" s="672">
        <f t="shared" si="8"/>
        <v>0</v>
      </c>
      <c r="D33" s="43">
        <f t="shared" si="9"/>
        <v>6.33</v>
      </c>
      <c r="E33" s="40">
        <v>1037</v>
      </c>
      <c r="F33" s="48"/>
      <c r="G33" s="672">
        <f t="shared" si="1"/>
        <v>0</v>
      </c>
      <c r="H33" s="20">
        <v>6.33</v>
      </c>
      <c r="I33" s="137">
        <v>1002</v>
      </c>
      <c r="J33" s="48"/>
      <c r="K33" s="672">
        <f t="shared" si="11"/>
        <v>0</v>
      </c>
      <c r="L33" s="20">
        <f>L32</f>
        <v>6.33</v>
      </c>
      <c r="M33" s="137">
        <v>1026</v>
      </c>
      <c r="N33" s="48"/>
      <c r="O33" s="672">
        <f t="shared" si="10"/>
        <v>0</v>
      </c>
      <c r="P33" s="20">
        <f t="shared" si="12"/>
        <v>6.33</v>
      </c>
    </row>
    <row r="34" spans="1:16">
      <c r="A34" s="40">
        <v>9</v>
      </c>
      <c r="B34" s="48"/>
      <c r="C34" s="672">
        <f t="shared" si="8"/>
        <v>0</v>
      </c>
      <c r="D34" s="43">
        <f t="shared" si="9"/>
        <v>6.33</v>
      </c>
      <c r="E34" s="40">
        <v>1038</v>
      </c>
      <c r="F34" s="48"/>
      <c r="G34" s="672">
        <f t="shared" si="1"/>
        <v>0</v>
      </c>
      <c r="H34" s="20">
        <v>6.33</v>
      </c>
      <c r="I34" s="137">
        <v>1003</v>
      </c>
      <c r="J34" s="48"/>
      <c r="K34" s="672">
        <f t="shared" si="11"/>
        <v>0</v>
      </c>
      <c r="L34" s="20">
        <f t="shared" ref="L34:L67" si="13">L33</f>
        <v>6.33</v>
      </c>
      <c r="M34" s="137">
        <v>1027</v>
      </c>
      <c r="N34" s="48"/>
      <c r="O34" s="672">
        <f t="shared" si="10"/>
        <v>0</v>
      </c>
      <c r="P34" s="20">
        <f t="shared" si="12"/>
        <v>6.33</v>
      </c>
    </row>
    <row r="35" spans="1:16" ht="15" thickBot="1">
      <c r="A35" s="81">
        <v>10</v>
      </c>
      <c r="B35" s="49"/>
      <c r="C35" s="672">
        <f t="shared" si="8"/>
        <v>0</v>
      </c>
      <c r="D35" s="56">
        <f t="shared" si="9"/>
        <v>6.33</v>
      </c>
      <c r="E35" s="40">
        <v>1039</v>
      </c>
      <c r="F35" s="48"/>
      <c r="G35" s="672">
        <f t="shared" si="1"/>
        <v>0</v>
      </c>
      <c r="H35" s="20">
        <v>6.33</v>
      </c>
      <c r="I35" s="137">
        <v>1004</v>
      </c>
      <c r="J35" s="48"/>
      <c r="K35" s="672">
        <f t="shared" si="11"/>
        <v>0</v>
      </c>
      <c r="L35" s="20">
        <f t="shared" si="13"/>
        <v>6.33</v>
      </c>
      <c r="M35" s="137">
        <v>1028</v>
      </c>
      <c r="N35" s="48"/>
      <c r="O35" s="672">
        <f t="shared" si="10"/>
        <v>0</v>
      </c>
      <c r="P35" s="20">
        <f t="shared" si="12"/>
        <v>6.33</v>
      </c>
    </row>
    <row r="36" spans="1:16" ht="15" thickBot="1">
      <c r="A36" s="1597" t="s">
        <v>195</v>
      </c>
      <c r="B36" s="1598"/>
      <c r="C36" s="1598"/>
      <c r="D36" s="1599"/>
      <c r="E36" s="40">
        <v>1040</v>
      </c>
      <c r="F36" s="48"/>
      <c r="G36" s="672">
        <f t="shared" si="1"/>
        <v>0</v>
      </c>
      <c r="H36" s="20">
        <v>6.33</v>
      </c>
      <c r="I36" s="137">
        <v>1005</v>
      </c>
      <c r="J36" s="48"/>
      <c r="K36" s="672">
        <f t="shared" si="11"/>
        <v>0</v>
      </c>
      <c r="L36" s="20">
        <f t="shared" si="13"/>
        <v>6.33</v>
      </c>
      <c r="M36" s="137">
        <v>1029</v>
      </c>
      <c r="N36" s="48"/>
      <c r="O36" s="672">
        <f t="shared" si="10"/>
        <v>0</v>
      </c>
      <c r="P36" s="20">
        <f t="shared" si="12"/>
        <v>6.33</v>
      </c>
    </row>
    <row r="37" spans="1:16">
      <c r="A37" s="157" t="s">
        <v>192</v>
      </c>
      <c r="B37" s="41"/>
      <c r="C37" s="672">
        <f t="shared" ref="C37:C38" si="14">B37*D37</f>
        <v>0</v>
      </c>
      <c r="D37" s="34">
        <f>D35</f>
        <v>6.33</v>
      </c>
      <c r="E37" s="40">
        <v>1041</v>
      </c>
      <c r="F37" s="48"/>
      <c r="G37" s="672">
        <f t="shared" si="1"/>
        <v>0</v>
      </c>
      <c r="H37" s="20">
        <v>6.33</v>
      </c>
      <c r="I37" s="137">
        <v>1006</v>
      </c>
      <c r="J37" s="48"/>
      <c r="K37" s="672">
        <f t="shared" si="11"/>
        <v>0</v>
      </c>
      <c r="L37" s="20">
        <f t="shared" si="13"/>
        <v>6.33</v>
      </c>
      <c r="M37" s="137">
        <v>1030</v>
      </c>
      <c r="N37" s="48"/>
      <c r="O37" s="672">
        <f t="shared" si="10"/>
        <v>0</v>
      </c>
      <c r="P37" s="20">
        <f t="shared" si="12"/>
        <v>6.33</v>
      </c>
    </row>
    <row r="38" spans="1:16" ht="15" thickBot="1">
      <c r="A38" s="126" t="s">
        <v>193</v>
      </c>
      <c r="B38" s="48"/>
      <c r="C38" s="672">
        <f t="shared" si="14"/>
        <v>0</v>
      </c>
      <c r="D38" s="43">
        <f>D35</f>
        <v>6.33</v>
      </c>
      <c r="E38" s="40">
        <v>1042</v>
      </c>
      <c r="F38" s="48"/>
      <c r="G38" s="672">
        <f t="shared" si="1"/>
        <v>0</v>
      </c>
      <c r="H38" s="20">
        <v>6.33</v>
      </c>
      <c r="I38" s="137">
        <v>1007</v>
      </c>
      <c r="J38" s="48"/>
      <c r="K38" s="672">
        <f t="shared" si="11"/>
        <v>0</v>
      </c>
      <c r="L38" s="20">
        <f t="shared" si="13"/>
        <v>6.33</v>
      </c>
      <c r="M38" s="137">
        <v>1031</v>
      </c>
      <c r="N38" s="48"/>
      <c r="O38" s="672">
        <f t="shared" si="10"/>
        <v>0</v>
      </c>
      <c r="P38" s="20">
        <f t="shared" si="12"/>
        <v>6.33</v>
      </c>
    </row>
    <row r="39" spans="1:16" ht="15" thickBot="1">
      <c r="A39" s="28" t="s">
        <v>10</v>
      </c>
      <c r="B39" s="115">
        <f>B26+B27+B28+B29+B30+B31+B32+B33+B34+B35+B37+B38</f>
        <v>0</v>
      </c>
      <c r="C39" s="666">
        <f>C26+C27+C28+C29+C30+C31+C32+C33+C34+C35+C37+C38</f>
        <v>0</v>
      </c>
      <c r="D39" s="33">
        <f>C39</f>
        <v>0</v>
      </c>
      <c r="E39" s="40">
        <v>1043</v>
      </c>
      <c r="F39" s="48"/>
      <c r="G39" s="672">
        <f t="shared" si="1"/>
        <v>0</v>
      </c>
      <c r="H39" s="20">
        <v>6.33</v>
      </c>
      <c r="I39" s="137">
        <v>1008</v>
      </c>
      <c r="J39" s="48"/>
      <c r="K39" s="672">
        <f t="shared" si="11"/>
        <v>0</v>
      </c>
      <c r="L39" s="20">
        <f t="shared" si="13"/>
        <v>6.33</v>
      </c>
      <c r="M39" s="137">
        <v>1032</v>
      </c>
      <c r="N39" s="48"/>
      <c r="O39" s="672">
        <f t="shared" si="10"/>
        <v>0</v>
      </c>
      <c r="P39" s="20">
        <f t="shared" si="12"/>
        <v>6.33</v>
      </c>
    </row>
    <row r="40" spans="1:16">
      <c r="A40" s="31"/>
      <c r="B40" s="570"/>
      <c r="C40" s="668"/>
      <c r="D40" s="202"/>
      <c r="E40" s="40">
        <v>1044</v>
      </c>
      <c r="F40" s="48"/>
      <c r="G40" s="672">
        <f t="shared" si="1"/>
        <v>0</v>
      </c>
      <c r="H40" s="20">
        <v>6.33</v>
      </c>
      <c r="I40" s="137">
        <v>1009</v>
      </c>
      <c r="J40" s="48"/>
      <c r="K40" s="672">
        <f t="shared" si="11"/>
        <v>0</v>
      </c>
      <c r="L40" s="20">
        <f t="shared" si="13"/>
        <v>6.33</v>
      </c>
      <c r="M40" s="137">
        <v>1033</v>
      </c>
      <c r="N40" s="48"/>
      <c r="O40" s="672">
        <f t="shared" si="10"/>
        <v>0</v>
      </c>
      <c r="P40" s="20">
        <f t="shared" si="12"/>
        <v>6.33</v>
      </c>
    </row>
    <row r="41" spans="1:16">
      <c r="A41" s="40"/>
      <c r="B41" s="110"/>
      <c r="C41" s="663"/>
      <c r="D41" s="43"/>
      <c r="E41" s="40">
        <v>1045</v>
      </c>
      <c r="F41" s="48"/>
      <c r="G41" s="672">
        <f t="shared" si="1"/>
        <v>0</v>
      </c>
      <c r="H41" s="20">
        <v>6.33</v>
      </c>
      <c r="I41" s="137">
        <v>1010</v>
      </c>
      <c r="J41" s="48"/>
      <c r="K41" s="672">
        <f t="shared" si="11"/>
        <v>0</v>
      </c>
      <c r="L41" s="20">
        <f t="shared" si="13"/>
        <v>6.33</v>
      </c>
      <c r="M41" s="137">
        <v>1034</v>
      </c>
      <c r="N41" s="48"/>
      <c r="O41" s="672">
        <f t="shared" si="10"/>
        <v>0</v>
      </c>
      <c r="P41" s="20">
        <f t="shared" si="12"/>
        <v>6.33</v>
      </c>
    </row>
    <row r="42" spans="1:16">
      <c r="A42" s="40"/>
      <c r="B42" s="48"/>
      <c r="C42" s="78"/>
      <c r="D42" s="43"/>
      <c r="E42" s="40">
        <v>1046</v>
      </c>
      <c r="F42" s="88"/>
      <c r="G42" s="672">
        <f t="shared" si="1"/>
        <v>0</v>
      </c>
      <c r="H42" s="20">
        <v>6.33</v>
      </c>
      <c r="I42" s="137">
        <v>1011</v>
      </c>
      <c r="J42" s="48"/>
      <c r="K42" s="672">
        <f t="shared" si="11"/>
        <v>0</v>
      </c>
      <c r="L42" s="20">
        <f t="shared" si="13"/>
        <v>6.33</v>
      </c>
      <c r="M42" s="138" t="s">
        <v>234</v>
      </c>
      <c r="N42" s="48"/>
      <c r="O42" s="672">
        <f t="shared" si="10"/>
        <v>0</v>
      </c>
      <c r="P42" s="20">
        <f t="shared" si="12"/>
        <v>6.33</v>
      </c>
    </row>
    <row r="43" spans="1:16">
      <c r="A43" s="81"/>
      <c r="B43" s="49"/>
      <c r="C43" s="83"/>
      <c r="D43" s="56"/>
      <c r="E43" s="40">
        <v>1047</v>
      </c>
      <c r="F43" s="110"/>
      <c r="G43" s="672">
        <f t="shared" si="1"/>
        <v>0</v>
      </c>
      <c r="H43" s="20">
        <v>6.33</v>
      </c>
      <c r="I43" s="138" t="s">
        <v>221</v>
      </c>
      <c r="J43" s="48"/>
      <c r="K43" s="672">
        <f t="shared" si="11"/>
        <v>0</v>
      </c>
      <c r="L43" s="20">
        <f t="shared" si="13"/>
        <v>6.33</v>
      </c>
      <c r="M43" s="138" t="s">
        <v>235</v>
      </c>
      <c r="N43" s="48"/>
      <c r="O43" s="672">
        <f t="shared" si="10"/>
        <v>0</v>
      </c>
      <c r="P43" s="20">
        <f t="shared" ref="P43:P67" si="15">P42</f>
        <v>6.33</v>
      </c>
    </row>
    <row r="44" spans="1:16">
      <c r="A44" s="40"/>
      <c r="B44" s="88"/>
      <c r="C44" s="669"/>
      <c r="D44" s="43"/>
      <c r="E44" s="40">
        <v>1048</v>
      </c>
      <c r="F44" s="48"/>
      <c r="G44" s="672">
        <f t="shared" si="1"/>
        <v>0</v>
      </c>
      <c r="H44" s="20">
        <v>6.33</v>
      </c>
      <c r="I44" s="138" t="s">
        <v>222</v>
      </c>
      <c r="J44" s="48"/>
      <c r="K44" s="672">
        <f t="shared" si="11"/>
        <v>0</v>
      </c>
      <c r="L44" s="20">
        <f t="shared" si="13"/>
        <v>6.33</v>
      </c>
      <c r="M44" s="138" t="s">
        <v>236</v>
      </c>
      <c r="N44" s="48"/>
      <c r="O44" s="672">
        <f t="shared" si="10"/>
        <v>0</v>
      </c>
      <c r="P44" s="20">
        <f t="shared" si="15"/>
        <v>6.33</v>
      </c>
    </row>
    <row r="45" spans="1:16">
      <c r="A45" s="40"/>
      <c r="B45" s="110"/>
      <c r="C45" s="663"/>
      <c r="D45" s="43"/>
      <c r="E45" s="40">
        <v>1049</v>
      </c>
      <c r="F45" s="48"/>
      <c r="G45" s="672">
        <f t="shared" si="1"/>
        <v>0</v>
      </c>
      <c r="H45" s="20">
        <v>6.33</v>
      </c>
      <c r="I45" s="138" t="s">
        <v>223</v>
      </c>
      <c r="J45" s="48"/>
      <c r="K45" s="672">
        <f t="shared" si="11"/>
        <v>0</v>
      </c>
      <c r="L45" s="20">
        <f t="shared" si="13"/>
        <v>6.33</v>
      </c>
      <c r="M45" s="138" t="s">
        <v>237</v>
      </c>
      <c r="N45" s="48"/>
      <c r="O45" s="672">
        <f t="shared" si="10"/>
        <v>0</v>
      </c>
      <c r="P45" s="20">
        <f t="shared" si="15"/>
        <v>6.33</v>
      </c>
    </row>
    <row r="46" spans="1:16">
      <c r="A46" s="40"/>
      <c r="B46" s="48"/>
      <c r="C46" s="78"/>
      <c r="D46" s="43"/>
      <c r="E46" s="40">
        <v>1050</v>
      </c>
      <c r="F46" s="48"/>
      <c r="G46" s="672">
        <f t="shared" si="1"/>
        <v>0</v>
      </c>
      <c r="H46" s="20">
        <v>6.33</v>
      </c>
      <c r="I46" s="138" t="s">
        <v>224</v>
      </c>
      <c r="J46" s="48"/>
      <c r="K46" s="672">
        <f t="shared" si="11"/>
        <v>0</v>
      </c>
      <c r="L46" s="20">
        <f t="shared" si="13"/>
        <v>6.33</v>
      </c>
      <c r="M46" s="138" t="s">
        <v>238</v>
      </c>
      <c r="N46" s="48"/>
      <c r="O46" s="672">
        <f t="shared" si="10"/>
        <v>0</v>
      </c>
      <c r="P46" s="20">
        <f t="shared" si="15"/>
        <v>6.33</v>
      </c>
    </row>
    <row r="47" spans="1:16">
      <c r="A47" s="40"/>
      <c r="B47" s="48"/>
      <c r="C47" s="78"/>
      <c r="D47" s="43"/>
      <c r="E47" s="40">
        <v>1051</v>
      </c>
      <c r="F47" s="48"/>
      <c r="G47" s="672">
        <f t="shared" si="1"/>
        <v>0</v>
      </c>
      <c r="H47" s="20">
        <v>6.33</v>
      </c>
      <c r="I47" s="138" t="s">
        <v>225</v>
      </c>
      <c r="J47" s="48"/>
      <c r="K47" s="672">
        <f t="shared" si="11"/>
        <v>0</v>
      </c>
      <c r="L47" s="20">
        <f t="shared" si="13"/>
        <v>6.33</v>
      </c>
      <c r="M47" s="138" t="s">
        <v>239</v>
      </c>
      <c r="N47" s="48"/>
      <c r="O47" s="672">
        <f t="shared" si="10"/>
        <v>0</v>
      </c>
      <c r="P47" s="20">
        <f t="shared" si="15"/>
        <v>6.33</v>
      </c>
    </row>
    <row r="48" spans="1:16">
      <c r="A48" s="40"/>
      <c r="B48" s="48"/>
      <c r="C48" s="78"/>
      <c r="D48" s="43"/>
      <c r="E48" s="40">
        <v>1052</v>
      </c>
      <c r="F48" s="48"/>
      <c r="G48" s="672">
        <f t="shared" si="1"/>
        <v>0</v>
      </c>
      <c r="H48" s="20">
        <v>6.33</v>
      </c>
      <c r="I48" s="138" t="s">
        <v>226</v>
      </c>
      <c r="J48" s="48"/>
      <c r="K48" s="672">
        <f t="shared" si="11"/>
        <v>0</v>
      </c>
      <c r="L48" s="20">
        <f t="shared" si="13"/>
        <v>6.33</v>
      </c>
      <c r="M48" s="139" t="s">
        <v>48</v>
      </c>
      <c r="N48" s="48"/>
      <c r="O48" s="672">
        <f t="shared" si="10"/>
        <v>0</v>
      </c>
      <c r="P48" s="20">
        <f t="shared" si="15"/>
        <v>6.33</v>
      </c>
    </row>
    <row r="49" spans="1:16">
      <c r="A49" s="40"/>
      <c r="B49" s="48"/>
      <c r="C49" s="78"/>
      <c r="D49" s="43"/>
      <c r="E49" s="40">
        <v>1053</v>
      </c>
      <c r="F49" s="48"/>
      <c r="G49" s="672">
        <f t="shared" si="1"/>
        <v>0</v>
      </c>
      <c r="H49" s="20">
        <v>6.33</v>
      </c>
      <c r="I49" s="137">
        <v>1013</v>
      </c>
      <c r="J49" s="48"/>
      <c r="K49" s="672">
        <f t="shared" si="11"/>
        <v>0</v>
      </c>
      <c r="L49" s="20">
        <f t="shared" si="13"/>
        <v>6.33</v>
      </c>
      <c r="M49" s="139" t="s">
        <v>49</v>
      </c>
      <c r="N49" s="48"/>
      <c r="O49" s="672">
        <f t="shared" si="10"/>
        <v>0</v>
      </c>
      <c r="P49" s="20">
        <f t="shared" si="15"/>
        <v>6.33</v>
      </c>
    </row>
    <row r="50" spans="1:16">
      <c r="A50" s="40"/>
      <c r="B50" s="48"/>
      <c r="C50" s="78"/>
      <c r="D50" s="43"/>
      <c r="E50" s="40">
        <v>1054</v>
      </c>
      <c r="F50" s="48"/>
      <c r="G50" s="672">
        <f t="shared" si="1"/>
        <v>0</v>
      </c>
      <c r="H50" s="20">
        <v>6.33</v>
      </c>
      <c r="I50" s="137">
        <v>1014</v>
      </c>
      <c r="J50" s="48"/>
      <c r="K50" s="672">
        <f t="shared" si="11"/>
        <v>0</v>
      </c>
      <c r="L50" s="20">
        <f t="shared" si="13"/>
        <v>6.33</v>
      </c>
      <c r="M50" s="139" t="s">
        <v>58</v>
      </c>
      <c r="N50" s="48"/>
      <c r="O50" s="672">
        <f t="shared" si="10"/>
        <v>0</v>
      </c>
      <c r="P50" s="20">
        <f t="shared" si="15"/>
        <v>6.33</v>
      </c>
    </row>
    <row r="51" spans="1:16">
      <c r="A51" s="40"/>
      <c r="B51" s="48"/>
      <c r="C51" s="78"/>
      <c r="D51" s="43"/>
      <c r="E51" s="40">
        <v>1055</v>
      </c>
      <c r="F51" s="48"/>
      <c r="G51" s="672">
        <f t="shared" si="1"/>
        <v>0</v>
      </c>
      <c r="H51" s="20">
        <v>6.33</v>
      </c>
      <c r="I51" s="137">
        <v>1015</v>
      </c>
      <c r="J51" s="48"/>
      <c r="K51" s="672">
        <f t="shared" si="11"/>
        <v>0</v>
      </c>
      <c r="L51" s="20">
        <f t="shared" si="13"/>
        <v>6.33</v>
      </c>
      <c r="M51" s="139" t="s">
        <v>52</v>
      </c>
      <c r="N51" s="48"/>
      <c r="O51" s="672">
        <f t="shared" si="10"/>
        <v>0</v>
      </c>
      <c r="P51" s="20">
        <f t="shared" si="15"/>
        <v>6.33</v>
      </c>
    </row>
    <row r="52" spans="1:16">
      <c r="A52" s="40"/>
      <c r="B52" s="48"/>
      <c r="C52" s="78"/>
      <c r="D52" s="43"/>
      <c r="E52" s="40">
        <v>1056</v>
      </c>
      <c r="F52" s="48"/>
      <c r="G52" s="672">
        <f t="shared" si="1"/>
        <v>0</v>
      </c>
      <c r="H52" s="20">
        <v>6.33</v>
      </c>
      <c r="I52" s="137">
        <v>1016</v>
      </c>
      <c r="J52" s="48"/>
      <c r="K52" s="672">
        <f t="shared" si="11"/>
        <v>0</v>
      </c>
      <c r="L52" s="20">
        <f t="shared" si="13"/>
        <v>6.33</v>
      </c>
      <c r="M52" s="139" t="s">
        <v>50</v>
      </c>
      <c r="N52" s="48"/>
      <c r="O52" s="672">
        <f t="shared" si="10"/>
        <v>0</v>
      </c>
      <c r="P52" s="20">
        <f t="shared" si="15"/>
        <v>6.33</v>
      </c>
    </row>
    <row r="53" spans="1:16">
      <c r="A53" s="40"/>
      <c r="B53" s="48"/>
      <c r="C53" s="78"/>
      <c r="D53" s="43"/>
      <c r="E53" s="40">
        <v>1057</v>
      </c>
      <c r="F53" s="48"/>
      <c r="G53" s="672">
        <f t="shared" si="1"/>
        <v>0</v>
      </c>
      <c r="H53" s="20">
        <v>6.33</v>
      </c>
      <c r="I53" s="137">
        <v>1017</v>
      </c>
      <c r="J53" s="48"/>
      <c r="K53" s="672">
        <f t="shared" si="11"/>
        <v>0</v>
      </c>
      <c r="L53" s="20">
        <f t="shared" si="13"/>
        <v>6.33</v>
      </c>
      <c r="M53" s="139" t="s">
        <v>51</v>
      </c>
      <c r="N53" s="48"/>
      <c r="O53" s="672">
        <f t="shared" si="10"/>
        <v>0</v>
      </c>
      <c r="P53" s="20">
        <f t="shared" si="15"/>
        <v>6.33</v>
      </c>
    </row>
    <row r="54" spans="1:16">
      <c r="A54" s="40"/>
      <c r="B54" s="48"/>
      <c r="C54" s="78"/>
      <c r="D54" s="43"/>
      <c r="E54" s="40">
        <v>1058</v>
      </c>
      <c r="F54" s="48"/>
      <c r="G54" s="672">
        <f t="shared" si="1"/>
        <v>0</v>
      </c>
      <c r="H54" s="20">
        <v>6.33</v>
      </c>
      <c r="I54" s="137">
        <v>1018</v>
      </c>
      <c r="J54" s="48"/>
      <c r="K54" s="672">
        <f t="shared" si="11"/>
        <v>0</v>
      </c>
      <c r="L54" s="20">
        <f t="shared" si="13"/>
        <v>6.33</v>
      </c>
      <c r="M54" s="137">
        <v>1037</v>
      </c>
      <c r="N54" s="48"/>
      <c r="O54" s="672">
        <f t="shared" si="10"/>
        <v>0</v>
      </c>
      <c r="P54" s="20">
        <f t="shared" si="15"/>
        <v>6.33</v>
      </c>
    </row>
    <row r="55" spans="1:16">
      <c r="A55" s="40"/>
      <c r="B55" s="88"/>
      <c r="C55" s="669"/>
      <c r="D55" s="43"/>
      <c r="E55" s="40">
        <v>1059</v>
      </c>
      <c r="F55" s="110"/>
      <c r="G55" s="672">
        <f t="shared" si="1"/>
        <v>0</v>
      </c>
      <c r="H55" s="20">
        <v>6.33</v>
      </c>
      <c r="I55" s="137">
        <v>1019</v>
      </c>
      <c r="J55" s="48"/>
      <c r="K55" s="672">
        <f t="shared" si="11"/>
        <v>0</v>
      </c>
      <c r="L55" s="20">
        <f t="shared" si="13"/>
        <v>6.33</v>
      </c>
      <c r="M55" s="137">
        <v>1038</v>
      </c>
      <c r="N55" s="48"/>
      <c r="O55" s="672">
        <f t="shared" si="10"/>
        <v>0</v>
      </c>
      <c r="P55" s="20">
        <f t="shared" si="15"/>
        <v>6.33</v>
      </c>
    </row>
    <row r="56" spans="1:16">
      <c r="A56" s="40"/>
      <c r="B56" s="110"/>
      <c r="C56" s="663"/>
      <c r="D56" s="43"/>
      <c r="E56" s="40">
        <v>1060</v>
      </c>
      <c r="F56" s="48"/>
      <c r="G56" s="672">
        <f t="shared" si="1"/>
        <v>0</v>
      </c>
      <c r="H56" s="20">
        <v>6.33</v>
      </c>
      <c r="I56" s="137">
        <v>1020</v>
      </c>
      <c r="J56" s="48"/>
      <c r="K56" s="672">
        <f t="shared" si="11"/>
        <v>0</v>
      </c>
      <c r="L56" s="20">
        <f t="shared" si="13"/>
        <v>6.33</v>
      </c>
      <c r="M56" s="137">
        <v>1039</v>
      </c>
      <c r="N56" s="48"/>
      <c r="O56" s="672">
        <f t="shared" si="10"/>
        <v>0</v>
      </c>
      <c r="P56" s="20">
        <f t="shared" si="15"/>
        <v>6.33</v>
      </c>
    </row>
    <row r="57" spans="1:16">
      <c r="A57" s="40"/>
      <c r="B57" s="48"/>
      <c r="C57" s="78"/>
      <c r="D57" s="43"/>
      <c r="E57" s="26">
        <v>1061</v>
      </c>
      <c r="F57" s="48"/>
      <c r="G57" s="672">
        <f t="shared" si="1"/>
        <v>0</v>
      </c>
      <c r="H57" s="20">
        <v>6.33</v>
      </c>
      <c r="I57" s="137">
        <v>1021</v>
      </c>
      <c r="J57" s="48"/>
      <c r="K57" s="672">
        <f t="shared" si="11"/>
        <v>0</v>
      </c>
      <c r="L57" s="20">
        <f t="shared" si="13"/>
        <v>6.33</v>
      </c>
      <c r="M57" s="137">
        <v>1040</v>
      </c>
      <c r="N57" s="48"/>
      <c r="O57" s="672">
        <f t="shared" si="10"/>
        <v>0</v>
      </c>
      <c r="P57" s="20">
        <f t="shared" si="15"/>
        <v>6.33</v>
      </c>
    </row>
    <row r="58" spans="1:16">
      <c r="A58" s="40"/>
      <c r="B58" s="48"/>
      <c r="C58" s="78"/>
      <c r="D58" s="20"/>
      <c r="E58" s="26">
        <v>1062</v>
      </c>
      <c r="F58" s="48"/>
      <c r="G58" s="672">
        <f t="shared" si="1"/>
        <v>0</v>
      </c>
      <c r="H58" s="20">
        <v>6.33</v>
      </c>
      <c r="I58" s="137">
        <v>1022</v>
      </c>
      <c r="J58" s="48"/>
      <c r="K58" s="672">
        <f t="shared" si="11"/>
        <v>0</v>
      </c>
      <c r="L58" s="20">
        <f t="shared" si="13"/>
        <v>6.33</v>
      </c>
      <c r="M58" s="137">
        <v>1041</v>
      </c>
      <c r="N58" s="48"/>
      <c r="O58" s="672">
        <f t="shared" si="10"/>
        <v>0</v>
      </c>
      <c r="P58" s="20">
        <f t="shared" si="15"/>
        <v>6.33</v>
      </c>
    </row>
    <row r="59" spans="1:16">
      <c r="A59" s="40"/>
      <c r="B59" s="48"/>
      <c r="C59" s="78"/>
      <c r="D59" s="20"/>
      <c r="E59" s="26">
        <v>1063</v>
      </c>
      <c r="F59" s="48"/>
      <c r="G59" s="672">
        <f t="shared" si="1"/>
        <v>0</v>
      </c>
      <c r="H59" s="20">
        <v>6.33</v>
      </c>
      <c r="I59" s="138" t="s">
        <v>227</v>
      </c>
      <c r="J59" s="48"/>
      <c r="K59" s="672">
        <f t="shared" si="11"/>
        <v>0</v>
      </c>
      <c r="L59" s="20">
        <f t="shared" si="13"/>
        <v>6.33</v>
      </c>
      <c r="M59" s="137">
        <v>1042</v>
      </c>
      <c r="N59" s="48"/>
      <c r="O59" s="672">
        <f t="shared" si="10"/>
        <v>0</v>
      </c>
      <c r="P59" s="20">
        <f t="shared" si="15"/>
        <v>6.33</v>
      </c>
    </row>
    <row r="60" spans="1:16">
      <c r="A60" s="40"/>
      <c r="B60" s="48"/>
      <c r="C60" s="78"/>
      <c r="D60" s="20"/>
      <c r="E60" s="26">
        <v>1064</v>
      </c>
      <c r="F60" s="48"/>
      <c r="G60" s="672">
        <f t="shared" si="1"/>
        <v>0</v>
      </c>
      <c r="H60" s="20">
        <v>6.33</v>
      </c>
      <c r="I60" s="138" t="s">
        <v>228</v>
      </c>
      <c r="J60" s="48"/>
      <c r="K60" s="672">
        <f t="shared" si="11"/>
        <v>0</v>
      </c>
      <c r="L60" s="20">
        <f t="shared" si="13"/>
        <v>6.33</v>
      </c>
      <c r="M60" s="137">
        <v>1043</v>
      </c>
      <c r="N60" s="48"/>
      <c r="O60" s="672">
        <f t="shared" si="10"/>
        <v>0</v>
      </c>
      <c r="P60" s="20">
        <f t="shared" si="15"/>
        <v>6.33</v>
      </c>
    </row>
    <row r="61" spans="1:16">
      <c r="A61" s="40"/>
      <c r="B61" s="48"/>
      <c r="C61" s="78"/>
      <c r="D61" s="20"/>
      <c r="E61" s="26">
        <v>1065</v>
      </c>
      <c r="F61" s="48"/>
      <c r="G61" s="672">
        <f t="shared" si="1"/>
        <v>0</v>
      </c>
      <c r="H61" s="20">
        <v>6.33</v>
      </c>
      <c r="I61" s="138" t="s">
        <v>229</v>
      </c>
      <c r="J61" s="48"/>
      <c r="K61" s="672">
        <f t="shared" si="11"/>
        <v>0</v>
      </c>
      <c r="L61" s="20">
        <f t="shared" si="13"/>
        <v>6.33</v>
      </c>
      <c r="M61" s="137">
        <v>1044</v>
      </c>
      <c r="N61" s="48"/>
      <c r="O61" s="672">
        <f t="shared" si="10"/>
        <v>0</v>
      </c>
      <c r="P61" s="20">
        <f t="shared" si="15"/>
        <v>6.33</v>
      </c>
    </row>
    <row r="62" spans="1:16">
      <c r="A62" s="40"/>
      <c r="B62" s="48"/>
      <c r="C62" s="78"/>
      <c r="D62" s="20"/>
      <c r="E62" s="26">
        <v>1066</v>
      </c>
      <c r="F62" s="48"/>
      <c r="G62" s="672">
        <f t="shared" si="1"/>
        <v>0</v>
      </c>
      <c r="H62" s="20">
        <v>6.33</v>
      </c>
      <c r="I62" s="138" t="s">
        <v>230</v>
      </c>
      <c r="J62" s="48"/>
      <c r="K62" s="672">
        <f t="shared" si="11"/>
        <v>0</v>
      </c>
      <c r="L62" s="20">
        <f t="shared" si="13"/>
        <v>6.33</v>
      </c>
      <c r="M62" s="137">
        <v>1045</v>
      </c>
      <c r="N62" s="48"/>
      <c r="O62" s="672">
        <f t="shared" si="10"/>
        <v>0</v>
      </c>
      <c r="P62" s="20">
        <f t="shared" si="15"/>
        <v>6.33</v>
      </c>
    </row>
    <row r="63" spans="1:16">
      <c r="A63" s="40"/>
      <c r="B63" s="48"/>
      <c r="C63" s="78"/>
      <c r="D63" s="20"/>
      <c r="E63" s="26">
        <v>1067</v>
      </c>
      <c r="F63" s="48"/>
      <c r="G63" s="672">
        <f t="shared" si="1"/>
        <v>0</v>
      </c>
      <c r="H63" s="20">
        <v>6.33</v>
      </c>
      <c r="I63" s="138" t="s">
        <v>231</v>
      </c>
      <c r="J63" s="48"/>
      <c r="K63" s="672">
        <f t="shared" si="11"/>
        <v>0</v>
      </c>
      <c r="L63" s="20">
        <f t="shared" si="13"/>
        <v>6.33</v>
      </c>
      <c r="M63" s="137">
        <v>1046</v>
      </c>
      <c r="N63" s="48"/>
      <c r="O63" s="672">
        <f t="shared" si="10"/>
        <v>0</v>
      </c>
      <c r="P63" s="20">
        <f t="shared" si="15"/>
        <v>6.33</v>
      </c>
    </row>
    <row r="64" spans="1:16">
      <c r="A64" s="40"/>
      <c r="B64" s="48"/>
      <c r="C64" s="78"/>
      <c r="D64" s="20"/>
      <c r="E64" s="26">
        <v>1068</v>
      </c>
      <c r="F64" s="48"/>
      <c r="G64" s="672">
        <f t="shared" si="1"/>
        <v>0</v>
      </c>
      <c r="H64" s="20">
        <v>6.33</v>
      </c>
      <c r="I64" s="138" t="s">
        <v>232</v>
      </c>
      <c r="J64" s="48"/>
      <c r="K64" s="672">
        <f t="shared" si="11"/>
        <v>0</v>
      </c>
      <c r="L64" s="20">
        <f t="shared" si="13"/>
        <v>6.33</v>
      </c>
      <c r="M64" s="138" t="s">
        <v>240</v>
      </c>
      <c r="N64" s="48"/>
      <c r="O64" s="672">
        <f t="shared" si="10"/>
        <v>0</v>
      </c>
      <c r="P64" s="20">
        <f t="shared" si="15"/>
        <v>6.33</v>
      </c>
    </row>
    <row r="65" spans="1:16">
      <c r="A65" s="40"/>
      <c r="B65" s="48"/>
      <c r="C65" s="78"/>
      <c r="D65" s="20"/>
      <c r="E65" s="26">
        <v>1069</v>
      </c>
      <c r="F65" s="48"/>
      <c r="G65" s="672">
        <f t="shared" si="1"/>
        <v>0</v>
      </c>
      <c r="H65" s="20">
        <v>6.33</v>
      </c>
      <c r="I65" s="139" t="s">
        <v>233</v>
      </c>
      <c r="J65" s="48"/>
      <c r="K65" s="672">
        <f t="shared" si="11"/>
        <v>0</v>
      </c>
      <c r="L65" s="20">
        <f t="shared" si="13"/>
        <v>6.33</v>
      </c>
      <c r="M65" s="138" t="s">
        <v>241</v>
      </c>
      <c r="N65" s="48"/>
      <c r="O65" s="672">
        <f t="shared" si="10"/>
        <v>0</v>
      </c>
      <c r="P65" s="20">
        <f t="shared" si="15"/>
        <v>6.33</v>
      </c>
    </row>
    <row r="66" spans="1:16">
      <c r="A66" s="40"/>
      <c r="B66" s="88"/>
      <c r="C66" s="670"/>
      <c r="D66" s="45"/>
      <c r="E66" s="26">
        <v>1070</v>
      </c>
      <c r="F66" s="48"/>
      <c r="G66" s="672">
        <f t="shared" si="1"/>
        <v>0</v>
      </c>
      <c r="H66" s="20">
        <v>6.33</v>
      </c>
      <c r="I66" s="139" t="s">
        <v>44</v>
      </c>
      <c r="J66" s="48"/>
      <c r="K66" s="672">
        <f t="shared" si="11"/>
        <v>0</v>
      </c>
      <c r="L66" s="20">
        <f t="shared" si="13"/>
        <v>6.33</v>
      </c>
      <c r="M66" s="138" t="s">
        <v>242</v>
      </c>
      <c r="N66" s="48"/>
      <c r="O66" s="672">
        <f t="shared" si="10"/>
        <v>0</v>
      </c>
      <c r="P66" s="20">
        <f t="shared" si="15"/>
        <v>6.33</v>
      </c>
    </row>
    <row r="67" spans="1:16" ht="15" thickBot="1">
      <c r="A67" s="36"/>
      <c r="B67" s="127"/>
      <c r="C67" s="671"/>
      <c r="D67" s="38"/>
      <c r="E67" s="26">
        <v>1071</v>
      </c>
      <c r="F67" s="48"/>
      <c r="G67" s="672">
        <f t="shared" si="1"/>
        <v>0</v>
      </c>
      <c r="H67" s="20">
        <v>6.33</v>
      </c>
      <c r="I67" s="139" t="s">
        <v>47</v>
      </c>
      <c r="J67" s="48"/>
      <c r="K67" s="672">
        <f t="shared" si="11"/>
        <v>0</v>
      </c>
      <c r="L67" s="20">
        <f t="shared" si="13"/>
        <v>6.33</v>
      </c>
      <c r="M67" s="138" t="s">
        <v>244</v>
      </c>
      <c r="N67" s="37"/>
      <c r="O67" s="672">
        <f t="shared" si="10"/>
        <v>0</v>
      </c>
      <c r="P67" s="20">
        <f t="shared" si="15"/>
        <v>6.33</v>
      </c>
    </row>
    <row r="68" spans="1:16" ht="15" thickBot="1">
      <c r="A68" s="28" t="s">
        <v>10</v>
      </c>
      <c r="B68" s="115">
        <f>B39+B23</f>
        <v>0</v>
      </c>
      <c r="C68" s="666">
        <f>C39+C23</f>
        <v>0</v>
      </c>
      <c r="D68" s="650">
        <f>-C68</f>
        <v>0</v>
      </c>
      <c r="E68" s="28" t="s">
        <v>10</v>
      </c>
      <c r="F68" s="115">
        <f>SUM(F9:F67)</f>
        <v>0</v>
      </c>
      <c r="G68" s="115">
        <f>SUM(G9:G67)</f>
        <v>0</v>
      </c>
      <c r="H68" s="650">
        <f>G68</f>
        <v>0</v>
      </c>
      <c r="I68" s="11" t="s">
        <v>10</v>
      </c>
      <c r="J68" s="32">
        <f>SUM(J32:J67)</f>
        <v>0</v>
      </c>
      <c r="K68" s="32">
        <f>SUM(K32:K67)</f>
        <v>0</v>
      </c>
      <c r="L68" s="650">
        <f>K68</f>
        <v>0</v>
      </c>
      <c r="M68" s="11" t="s">
        <v>10</v>
      </c>
      <c r="N68" s="32">
        <f>SUM(N30:N67)</f>
        <v>0</v>
      </c>
      <c r="O68" s="32">
        <f>SUM(O30:O67)</f>
        <v>0</v>
      </c>
      <c r="P68" s="33">
        <f>O68</f>
        <v>0</v>
      </c>
    </row>
    <row r="69" spans="1:16" ht="6" customHeight="1" thickBot="1">
      <c r="A69" s="1484"/>
      <c r="B69" s="1420"/>
      <c r="C69" s="1420"/>
      <c r="D69" s="1420"/>
      <c r="E69" s="1420"/>
      <c r="F69" s="1420"/>
      <c r="G69" s="1420"/>
      <c r="H69" s="1420"/>
      <c r="I69" s="1420"/>
      <c r="J69" s="1420"/>
      <c r="K69" s="1420"/>
      <c r="L69" s="1420"/>
      <c r="M69" s="1420"/>
      <c r="N69" s="1420"/>
      <c r="O69" s="1420"/>
      <c r="P69" s="1414"/>
    </row>
    <row r="70" spans="1:16" ht="15" thickBot="1">
      <c r="A70" s="21" t="s">
        <v>11</v>
      </c>
      <c r="B70" s="22">
        <f>B68</f>
        <v>0</v>
      </c>
      <c r="C70" s="660">
        <f>C68</f>
        <v>0</v>
      </c>
      <c r="D70" s="660">
        <f>C70</f>
        <v>0</v>
      </c>
      <c r="E70" s="21" t="s">
        <v>11</v>
      </c>
      <c r="F70" s="22">
        <f>F68</f>
        <v>0</v>
      </c>
      <c r="G70" s="22">
        <f>G68</f>
        <v>0</v>
      </c>
      <c r="H70" s="660">
        <f>G70</f>
        <v>0</v>
      </c>
      <c r="I70" s="21" t="s">
        <v>11</v>
      </c>
      <c r="J70" s="22">
        <f>J68+J27</f>
        <v>0</v>
      </c>
      <c r="K70" s="22">
        <f>K68</f>
        <v>0</v>
      </c>
      <c r="L70" s="660">
        <f>K70</f>
        <v>0</v>
      </c>
      <c r="M70" s="21" t="s">
        <v>11</v>
      </c>
      <c r="N70" s="838">
        <f>N68+N23+N11</f>
        <v>0</v>
      </c>
      <c r="O70" s="23">
        <f>O68+O23+O11</f>
        <v>0</v>
      </c>
      <c r="P70" s="652">
        <f>O70</f>
        <v>0</v>
      </c>
    </row>
    <row r="71" spans="1:16" ht="16.2" thickBot="1">
      <c r="A71" s="1465" t="s">
        <v>243</v>
      </c>
      <c r="B71" s="1467" t="s">
        <v>13</v>
      </c>
      <c r="C71" s="1468"/>
      <c r="D71" s="1468"/>
      <c r="E71" s="1468"/>
      <c r="F71" s="1468"/>
      <c r="G71" s="1468"/>
      <c r="H71" s="1468"/>
      <c r="I71" s="1468"/>
      <c r="J71" s="1468"/>
      <c r="K71" s="1468"/>
      <c r="L71" s="1469"/>
      <c r="M71" s="616" t="s">
        <v>14</v>
      </c>
      <c r="N71" s="1482">
        <f>B70+F70+J70+N70</f>
        <v>0</v>
      </c>
      <c r="O71" s="1482"/>
      <c r="P71" s="1483"/>
    </row>
    <row r="72" spans="1:16" ht="16.2" thickBot="1">
      <c r="A72" s="1466"/>
      <c r="B72" s="1470" t="s">
        <v>15</v>
      </c>
      <c r="C72" s="1471"/>
      <c r="D72" s="1471"/>
      <c r="E72" s="1472"/>
      <c r="F72" s="1473" t="s">
        <v>1165</v>
      </c>
      <c r="G72" s="1474"/>
      <c r="H72" s="1614"/>
      <c r="I72" s="1615"/>
      <c r="J72" s="725"/>
      <c r="K72" s="725"/>
      <c r="L72" s="141"/>
      <c r="M72" s="616" t="s">
        <v>16</v>
      </c>
      <c r="N72" s="1568">
        <f>D70+H70+L70+P70</f>
        <v>0</v>
      </c>
      <c r="O72" s="1569"/>
      <c r="P72" s="1570"/>
    </row>
    <row r="75" spans="1:16">
      <c r="B75" s="128"/>
      <c r="C75" s="128"/>
      <c r="D75" s="128"/>
      <c r="E75" s="128"/>
      <c r="F75" s="128"/>
      <c r="G75" s="128"/>
      <c r="H75" s="128"/>
      <c r="I75" s="128"/>
      <c r="J75" s="128"/>
      <c r="K75" s="128"/>
    </row>
  </sheetData>
  <sheetProtection algorithmName="SHA-512" hashValue="xWGumEdvPfGe+HBZ3kPhnJTmx2133sY9qQk8yroAI97STsjOnANmNewEuMO4JKLWHrSXsaC7rzSIct14PhnChA==" saltValue="4y2DwVYLN1SgG5tTRLDTqw==" spinCount="100000" sheet="1" objects="1" scenarios="1"/>
  <mergeCells count="40">
    <mergeCell ref="A69:P69"/>
    <mergeCell ref="B1:H1"/>
    <mergeCell ref="J1:L1"/>
    <mergeCell ref="M1:P2"/>
    <mergeCell ref="B2:H2"/>
    <mergeCell ref="J2:L2"/>
    <mergeCell ref="A24:D24"/>
    <mergeCell ref="A25:D25"/>
    <mergeCell ref="E5:H5"/>
    <mergeCell ref="E6:H6"/>
    <mergeCell ref="E7:H7"/>
    <mergeCell ref="E8:H8"/>
    <mergeCell ref="M12:P12"/>
    <mergeCell ref="M13:P13"/>
    <mergeCell ref="M14:P14"/>
    <mergeCell ref="M15:P15"/>
    <mergeCell ref="A71:A72"/>
    <mergeCell ref="N71:P71"/>
    <mergeCell ref="N72:P72"/>
    <mergeCell ref="A7:D7"/>
    <mergeCell ref="A8:D8"/>
    <mergeCell ref="A9:D9"/>
    <mergeCell ref="A20:D20"/>
    <mergeCell ref="M8:P8"/>
    <mergeCell ref="B71:L71"/>
    <mergeCell ref="B72:E72"/>
    <mergeCell ref="F72:I72"/>
    <mergeCell ref="I30:L30"/>
    <mergeCell ref="I31:L31"/>
    <mergeCell ref="I29:P29"/>
    <mergeCell ref="A36:D36"/>
    <mergeCell ref="I28:P28"/>
    <mergeCell ref="A3:P3"/>
    <mergeCell ref="A5:D5"/>
    <mergeCell ref="A6:D6"/>
    <mergeCell ref="M19:P19"/>
    <mergeCell ref="M5:P5"/>
    <mergeCell ref="I6:L6"/>
    <mergeCell ref="M6:P6"/>
    <mergeCell ref="M7:P7"/>
  </mergeCells>
  <pageMargins left="0" right="0" top="0" bottom="0" header="0" footer="0"/>
  <pageSetup paperSize="313"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5"/>
  <sheetViews>
    <sheetView view="pageLayout" topLeftCell="A38" zoomScaleNormal="110" workbookViewId="0"/>
  </sheetViews>
  <sheetFormatPr defaultColWidth="9.109375" defaultRowHeight="14.4"/>
  <cols>
    <col min="1" max="1" width="16.6640625" style="6" customWidth="1"/>
    <col min="2" max="2" width="7.6640625" style="6" customWidth="1"/>
    <col min="3" max="3" width="7.6640625" style="6" hidden="1" customWidth="1"/>
    <col min="4" max="4" width="9.88671875" style="6" customWidth="1"/>
    <col min="5" max="5" width="16.6640625" style="6" customWidth="1"/>
    <col min="6" max="6" width="7.6640625" style="6" customWidth="1"/>
    <col min="7" max="7" width="7.6640625" style="6" hidden="1" customWidth="1"/>
    <col min="8" max="8" width="9.88671875" style="6" customWidth="1"/>
    <col min="9" max="9" width="16.6640625" style="6" customWidth="1"/>
    <col min="10" max="10" width="7.6640625" style="6" customWidth="1"/>
    <col min="11" max="11" width="8.88671875" style="6" hidden="1" customWidth="1"/>
    <col min="12" max="12" width="9.88671875" style="6" customWidth="1"/>
    <col min="13" max="13" width="16.6640625" style="6" customWidth="1"/>
    <col min="14" max="14" width="7.6640625" style="6" customWidth="1"/>
    <col min="15" max="15" width="7.6640625" style="6" hidden="1" customWidth="1"/>
    <col min="16" max="16" width="9.88671875" style="6" customWidth="1"/>
    <col min="17" max="16384" width="9.109375" style="6"/>
  </cols>
  <sheetData>
    <row r="1" spans="1:16" ht="19.5" customHeight="1">
      <c r="A1" s="858" t="s">
        <v>0</v>
      </c>
      <c r="B1" s="1499"/>
      <c r="C1" s="1499"/>
      <c r="D1" s="1499"/>
      <c r="E1" s="1499"/>
      <c r="F1" s="1499"/>
      <c r="G1" s="1499"/>
      <c r="H1" s="1499"/>
      <c r="I1" s="837" t="s">
        <v>1</v>
      </c>
      <c r="J1" s="1500"/>
      <c r="K1" s="1501"/>
      <c r="L1" s="1502"/>
      <c r="M1" s="1503">
        <v>6672</v>
      </c>
      <c r="N1" s="1504"/>
      <c r="O1" s="1504"/>
      <c r="P1" s="1505"/>
    </row>
    <row r="2" spans="1:16" ht="15.75" customHeight="1" thickBot="1">
      <c r="A2" s="859" t="s">
        <v>2</v>
      </c>
      <c r="B2" s="1509"/>
      <c r="C2" s="1509"/>
      <c r="D2" s="1509"/>
      <c r="E2" s="1509"/>
      <c r="F2" s="1509"/>
      <c r="G2" s="1509"/>
      <c r="H2" s="1509"/>
      <c r="I2" s="836" t="s">
        <v>3</v>
      </c>
      <c r="J2" s="1510"/>
      <c r="K2" s="1511"/>
      <c r="L2" s="1512"/>
      <c r="M2" s="1506"/>
      <c r="N2" s="1507"/>
      <c r="O2" s="1507"/>
      <c r="P2" s="1508"/>
    </row>
    <row r="3" spans="1:16" ht="6" customHeight="1" thickBot="1">
      <c r="A3" s="1513"/>
      <c r="B3" s="1420"/>
      <c r="C3" s="1420"/>
      <c r="D3" s="1420"/>
      <c r="E3" s="1420"/>
      <c r="F3" s="1420"/>
      <c r="G3" s="1420"/>
      <c r="H3" s="1420"/>
      <c r="I3" s="1420"/>
      <c r="J3" s="1420"/>
      <c r="K3" s="1420"/>
      <c r="L3" s="1420"/>
      <c r="M3" s="1420"/>
      <c r="N3" s="1420"/>
      <c r="O3" s="1420"/>
      <c r="P3" s="1414"/>
    </row>
    <row r="4" spans="1:16" ht="15" thickBot="1">
      <c r="A4" s="21" t="s">
        <v>4</v>
      </c>
      <c r="B4" s="131" t="s">
        <v>5</v>
      </c>
      <c r="C4" s="571"/>
      <c r="D4" s="134" t="s">
        <v>6</v>
      </c>
      <c r="E4" s="170" t="s">
        <v>4</v>
      </c>
      <c r="F4" s="17" t="s">
        <v>5</v>
      </c>
      <c r="G4" s="565"/>
      <c r="H4" s="130" t="s">
        <v>6</v>
      </c>
      <c r="I4" s="21" t="s">
        <v>4</v>
      </c>
      <c r="J4" s="131" t="s">
        <v>5</v>
      </c>
      <c r="K4" s="571"/>
      <c r="L4" s="609" t="s">
        <v>6</v>
      </c>
      <c r="M4" s="21" t="s">
        <v>4</v>
      </c>
      <c r="N4" s="131" t="s">
        <v>5</v>
      </c>
      <c r="O4" s="571"/>
      <c r="P4" s="134" t="s">
        <v>6</v>
      </c>
    </row>
    <row r="5" spans="1:16" ht="15.6">
      <c r="A5" s="1625" t="s">
        <v>210</v>
      </c>
      <c r="B5" s="1626"/>
      <c r="C5" s="1626"/>
      <c r="D5" s="1626"/>
      <c r="E5" s="1626"/>
      <c r="F5" s="1626"/>
      <c r="G5" s="1626"/>
      <c r="H5" s="1626"/>
      <c r="I5" s="850" t="s">
        <v>298</v>
      </c>
      <c r="J5" s="851"/>
      <c r="K5" s="688">
        <f>J5*L5</f>
        <v>0</v>
      </c>
      <c r="L5" s="64">
        <v>6.33</v>
      </c>
      <c r="M5" s="146" t="s">
        <v>244</v>
      </c>
      <c r="N5" s="48"/>
      <c r="O5" s="651">
        <f>N5*P5</f>
        <v>0</v>
      </c>
      <c r="P5" s="681">
        <v>2.37</v>
      </c>
    </row>
    <row r="6" spans="1:16" ht="15" thickBot="1">
      <c r="A6" s="1622" t="s">
        <v>211</v>
      </c>
      <c r="B6" s="1623"/>
      <c r="C6" s="1623"/>
      <c r="D6" s="1623"/>
      <c r="E6" s="1623"/>
      <c r="F6" s="1623"/>
      <c r="G6" s="1623"/>
      <c r="H6" s="1623"/>
      <c r="I6" s="137" t="s">
        <v>300</v>
      </c>
      <c r="J6" s="48"/>
      <c r="K6" s="680">
        <f t="shared" ref="K6:K7" si="0">J6*L6</f>
        <v>0</v>
      </c>
      <c r="L6" s="45">
        <v>6.33</v>
      </c>
      <c r="M6" s="146" t="s">
        <v>245</v>
      </c>
      <c r="N6" s="48"/>
      <c r="O6" s="651">
        <f t="shared" ref="O6:O67" si="1">N6*P6</f>
        <v>0</v>
      </c>
      <c r="P6" s="681">
        <v>2.37</v>
      </c>
    </row>
    <row r="7" spans="1:16" ht="15" thickBot="1">
      <c r="A7" s="1640" t="s">
        <v>212</v>
      </c>
      <c r="B7" s="1641"/>
      <c r="C7" s="1641"/>
      <c r="D7" s="1642"/>
      <c r="E7" s="153">
        <v>1069</v>
      </c>
      <c r="F7" s="41"/>
      <c r="G7" s="672">
        <f>F7*H7</f>
        <v>0</v>
      </c>
      <c r="H7" s="34">
        <f t="shared" ref="H7:H65" si="2">D9</f>
        <v>6.33</v>
      </c>
      <c r="I7" s="575" t="s">
        <v>301</v>
      </c>
      <c r="J7" s="576"/>
      <c r="K7" s="680">
        <f t="shared" si="0"/>
        <v>0</v>
      </c>
      <c r="L7" s="59">
        <v>6.33</v>
      </c>
      <c r="M7" s="147" t="s">
        <v>71</v>
      </c>
      <c r="N7" s="48"/>
      <c r="O7" s="651">
        <f t="shared" si="1"/>
        <v>0</v>
      </c>
      <c r="P7" s="681">
        <v>2.37</v>
      </c>
    </row>
    <row r="8" spans="1:16" ht="15" thickBot="1">
      <c r="A8" s="1619" t="s">
        <v>213</v>
      </c>
      <c r="B8" s="1620"/>
      <c r="C8" s="1620"/>
      <c r="D8" s="1621"/>
      <c r="E8" s="137">
        <v>1070</v>
      </c>
      <c r="F8" s="48"/>
      <c r="G8" s="672">
        <f t="shared" ref="G8:G23" si="3">F8*H8</f>
        <v>0</v>
      </c>
      <c r="H8" s="43">
        <f t="shared" si="2"/>
        <v>6.33</v>
      </c>
      <c r="I8" s="600" t="s">
        <v>927</v>
      </c>
      <c r="J8" s="601"/>
      <c r="K8" s="601"/>
      <c r="L8" s="602"/>
      <c r="M8" s="147" t="s">
        <v>62</v>
      </c>
      <c r="N8" s="48"/>
      <c r="O8" s="651">
        <f t="shared" si="1"/>
        <v>0</v>
      </c>
      <c r="P8" s="681">
        <v>2.37</v>
      </c>
    </row>
    <row r="9" spans="1:16">
      <c r="A9" s="846" t="s">
        <v>245</v>
      </c>
      <c r="B9" s="144"/>
      <c r="C9" s="693">
        <f>B9*D9</f>
        <v>0</v>
      </c>
      <c r="D9" s="64">
        <v>6.33</v>
      </c>
      <c r="E9" s="839">
        <v>1071</v>
      </c>
      <c r="F9" s="48"/>
      <c r="G9" s="672">
        <f t="shared" si="3"/>
        <v>0</v>
      </c>
      <c r="H9" s="43">
        <f t="shared" si="2"/>
        <v>6.33</v>
      </c>
      <c r="I9" s="599">
        <v>1001</v>
      </c>
      <c r="J9" s="41"/>
      <c r="K9" s="672">
        <f>J9*L9</f>
        <v>0</v>
      </c>
      <c r="L9" s="45">
        <v>6.33</v>
      </c>
      <c r="M9" s="147" t="s">
        <v>34</v>
      </c>
      <c r="N9" s="48"/>
      <c r="O9" s="651">
        <f t="shared" si="1"/>
        <v>0</v>
      </c>
      <c r="P9" s="681">
        <v>2.37</v>
      </c>
    </row>
    <row r="10" spans="1:16">
      <c r="A10" s="137">
        <v>1048</v>
      </c>
      <c r="B10" s="48"/>
      <c r="C10" s="646">
        <f t="shared" ref="C10:C67" si="4">B10*D10</f>
        <v>0</v>
      </c>
      <c r="D10" s="20">
        <v>6.33</v>
      </c>
      <c r="E10" s="839">
        <v>1072</v>
      </c>
      <c r="F10" s="48"/>
      <c r="G10" s="672">
        <f t="shared" si="3"/>
        <v>0</v>
      </c>
      <c r="H10" s="43">
        <f t="shared" si="2"/>
        <v>6.33</v>
      </c>
      <c r="I10" s="119">
        <v>1002</v>
      </c>
      <c r="J10" s="48"/>
      <c r="K10" s="672">
        <f t="shared" ref="K10:K67" si="5">J10*L10</f>
        <v>0</v>
      </c>
      <c r="L10" s="20">
        <v>6.33</v>
      </c>
      <c r="M10" s="147" t="s">
        <v>35</v>
      </c>
      <c r="N10" s="48"/>
      <c r="O10" s="651">
        <f t="shared" si="1"/>
        <v>0</v>
      </c>
      <c r="P10" s="681">
        <v>2.37</v>
      </c>
    </row>
    <row r="11" spans="1:16">
      <c r="A11" s="138" t="s">
        <v>71</v>
      </c>
      <c r="B11" s="48"/>
      <c r="C11" s="646">
        <f t="shared" si="4"/>
        <v>0</v>
      </c>
      <c r="D11" s="20">
        <f>D10</f>
        <v>6.33</v>
      </c>
      <c r="E11" s="839">
        <v>1073</v>
      </c>
      <c r="F11" s="48"/>
      <c r="G11" s="672">
        <f t="shared" si="3"/>
        <v>0</v>
      </c>
      <c r="H11" s="43">
        <f t="shared" si="2"/>
        <v>6.33</v>
      </c>
      <c r="I11" s="119">
        <v>1003</v>
      </c>
      <c r="J11" s="48"/>
      <c r="K11" s="672">
        <f t="shared" si="5"/>
        <v>0</v>
      </c>
      <c r="L11" s="20">
        <v>6.33</v>
      </c>
      <c r="M11" s="121" t="s">
        <v>66</v>
      </c>
      <c r="N11" s="110"/>
      <c r="O11" s="651">
        <f t="shared" si="1"/>
        <v>0</v>
      </c>
      <c r="P11" s="681">
        <v>6.33</v>
      </c>
    </row>
    <row r="12" spans="1:16" ht="15.6">
      <c r="A12" s="138" t="s">
        <v>62</v>
      </c>
      <c r="B12" s="48"/>
      <c r="C12" s="646">
        <f t="shared" si="4"/>
        <v>0</v>
      </c>
      <c r="D12" s="20">
        <f t="shared" ref="D12:D20" si="6">D11</f>
        <v>6.33</v>
      </c>
      <c r="E12" s="839">
        <v>1074</v>
      </c>
      <c r="F12" s="48"/>
      <c r="G12" s="672">
        <f t="shared" si="3"/>
        <v>0</v>
      </c>
      <c r="H12" s="43">
        <f t="shared" si="2"/>
        <v>6.33</v>
      </c>
      <c r="I12" s="119">
        <v>1004</v>
      </c>
      <c r="J12" s="48"/>
      <c r="K12" s="672">
        <f t="shared" si="5"/>
        <v>0</v>
      </c>
      <c r="L12" s="20">
        <v>6.33</v>
      </c>
      <c r="M12" s="119" t="s">
        <v>288</v>
      </c>
      <c r="N12" s="48"/>
      <c r="O12" s="651">
        <f t="shared" si="1"/>
        <v>0</v>
      </c>
      <c r="P12" s="681">
        <v>2.37</v>
      </c>
    </row>
    <row r="13" spans="1:16">
      <c r="A13" s="138" t="s">
        <v>34</v>
      </c>
      <c r="B13" s="48"/>
      <c r="C13" s="646">
        <f t="shared" si="4"/>
        <v>0</v>
      </c>
      <c r="D13" s="20">
        <f t="shared" si="6"/>
        <v>6.33</v>
      </c>
      <c r="E13" s="839">
        <v>1075</v>
      </c>
      <c r="F13" s="110"/>
      <c r="G13" s="672">
        <f t="shared" si="3"/>
        <v>0</v>
      </c>
      <c r="H13" s="43">
        <f t="shared" si="2"/>
        <v>6.33</v>
      </c>
      <c r="I13" s="119">
        <v>1005</v>
      </c>
      <c r="J13" s="48"/>
      <c r="K13" s="672">
        <f t="shared" si="5"/>
        <v>0</v>
      </c>
      <c r="L13" s="20">
        <v>6.33</v>
      </c>
      <c r="M13" s="147" t="s">
        <v>250</v>
      </c>
      <c r="N13" s="110"/>
      <c r="O13" s="651">
        <f t="shared" si="1"/>
        <v>0</v>
      </c>
      <c r="P13" s="681">
        <v>2.37</v>
      </c>
    </row>
    <row r="14" spans="1:16">
      <c r="A14" s="138" t="s">
        <v>35</v>
      </c>
      <c r="B14" s="48"/>
      <c r="C14" s="646">
        <f t="shared" si="4"/>
        <v>0</v>
      </c>
      <c r="D14" s="20">
        <f t="shared" si="6"/>
        <v>6.33</v>
      </c>
      <c r="E14" s="839">
        <v>1076</v>
      </c>
      <c r="F14" s="48"/>
      <c r="G14" s="672">
        <f t="shared" si="3"/>
        <v>0</v>
      </c>
      <c r="H14" s="43">
        <f t="shared" si="2"/>
        <v>6.33</v>
      </c>
      <c r="I14" s="119">
        <v>1006</v>
      </c>
      <c r="J14" s="48"/>
      <c r="K14" s="672">
        <f t="shared" si="5"/>
        <v>0</v>
      </c>
      <c r="L14" s="20">
        <v>6.33</v>
      </c>
      <c r="M14" s="147" t="s">
        <v>251</v>
      </c>
      <c r="N14" s="48" t="s">
        <v>18</v>
      </c>
      <c r="O14" s="651"/>
      <c r="P14" s="681">
        <v>2.37</v>
      </c>
    </row>
    <row r="15" spans="1:16">
      <c r="A15" s="137">
        <v>1049</v>
      </c>
      <c r="B15" s="48"/>
      <c r="C15" s="646">
        <f t="shared" si="4"/>
        <v>0</v>
      </c>
      <c r="D15" s="20">
        <f t="shared" si="6"/>
        <v>6.33</v>
      </c>
      <c r="E15" s="839">
        <v>1077</v>
      </c>
      <c r="F15" s="48"/>
      <c r="G15" s="672">
        <f t="shared" si="3"/>
        <v>0</v>
      </c>
      <c r="H15" s="43">
        <f t="shared" si="2"/>
        <v>6.33</v>
      </c>
      <c r="I15" s="119">
        <v>1007</v>
      </c>
      <c r="J15" s="48"/>
      <c r="K15" s="672">
        <f t="shared" si="5"/>
        <v>0</v>
      </c>
      <c r="L15" s="20">
        <v>6.33</v>
      </c>
      <c r="M15" s="149" t="s">
        <v>252</v>
      </c>
      <c r="N15" s="49"/>
      <c r="O15" s="651">
        <f t="shared" si="1"/>
        <v>0</v>
      </c>
      <c r="P15" s="681">
        <v>2.37</v>
      </c>
    </row>
    <row r="16" spans="1:16">
      <c r="A16" s="138" t="s">
        <v>253</v>
      </c>
      <c r="B16" s="48"/>
      <c r="C16" s="646">
        <f t="shared" si="4"/>
        <v>0</v>
      </c>
      <c r="D16" s="20">
        <f>D14</f>
        <v>6.33</v>
      </c>
      <c r="E16" s="840">
        <v>1078</v>
      </c>
      <c r="F16" s="49"/>
      <c r="G16" s="672">
        <f t="shared" si="3"/>
        <v>0</v>
      </c>
      <c r="H16" s="56">
        <f t="shared" si="2"/>
        <v>6.33</v>
      </c>
      <c r="I16" s="119">
        <v>1008</v>
      </c>
      <c r="J16" s="48"/>
      <c r="K16" s="672">
        <f t="shared" si="5"/>
        <v>0</v>
      </c>
      <c r="L16" s="20">
        <v>6.33</v>
      </c>
      <c r="M16" s="147" t="s">
        <v>246</v>
      </c>
      <c r="N16" s="48"/>
      <c r="O16" s="651">
        <f t="shared" si="1"/>
        <v>0</v>
      </c>
      <c r="P16" s="681">
        <v>2.37</v>
      </c>
    </row>
    <row r="17" spans="1:17">
      <c r="A17" s="138" t="s">
        <v>250</v>
      </c>
      <c r="B17" s="48"/>
      <c r="C17" s="646">
        <f t="shared" si="4"/>
        <v>0</v>
      </c>
      <c r="D17" s="20">
        <f>D15</f>
        <v>6.33</v>
      </c>
      <c r="E17" s="839" t="s">
        <v>953</v>
      </c>
      <c r="F17" s="48"/>
      <c r="G17" s="672">
        <f t="shared" si="3"/>
        <v>0</v>
      </c>
      <c r="H17" s="56">
        <f t="shared" si="2"/>
        <v>6.33</v>
      </c>
      <c r="I17" s="119">
        <v>1009</v>
      </c>
      <c r="J17" s="48"/>
      <c r="K17" s="672">
        <f t="shared" si="5"/>
        <v>0</v>
      </c>
      <c r="L17" s="20">
        <v>6.33</v>
      </c>
      <c r="M17" s="146" t="s">
        <v>255</v>
      </c>
      <c r="N17" s="110"/>
      <c r="O17" s="651">
        <f t="shared" si="1"/>
        <v>0</v>
      </c>
      <c r="P17" s="681">
        <v>2.37</v>
      </c>
    </row>
    <row r="18" spans="1:17">
      <c r="A18" s="138" t="s">
        <v>251</v>
      </c>
      <c r="B18" s="48" t="s">
        <v>18</v>
      </c>
      <c r="C18" s="646"/>
      <c r="D18" s="20">
        <f t="shared" si="6"/>
        <v>6.33</v>
      </c>
      <c r="E18" s="839" t="s">
        <v>938</v>
      </c>
      <c r="F18" s="98" t="s">
        <v>18</v>
      </c>
      <c r="G18" s="672"/>
      <c r="H18" s="56">
        <f t="shared" si="2"/>
        <v>6.33</v>
      </c>
      <c r="I18" s="119">
        <v>1010</v>
      </c>
      <c r="J18" s="48"/>
      <c r="K18" s="672">
        <f t="shared" si="5"/>
        <v>0</v>
      </c>
      <c r="L18" s="20">
        <v>6.33</v>
      </c>
      <c r="M18" s="146" t="s">
        <v>256</v>
      </c>
      <c r="N18" s="48"/>
      <c r="O18" s="651">
        <f t="shared" si="1"/>
        <v>0</v>
      </c>
      <c r="P18" s="681">
        <v>2.37</v>
      </c>
    </row>
    <row r="19" spans="1:17">
      <c r="A19" s="138" t="s">
        <v>252</v>
      </c>
      <c r="B19" s="48"/>
      <c r="C19" s="646">
        <f t="shared" si="4"/>
        <v>0</v>
      </c>
      <c r="D19" s="20">
        <f t="shared" si="6"/>
        <v>6.33</v>
      </c>
      <c r="E19" s="839" t="s">
        <v>939</v>
      </c>
      <c r="F19" s="98"/>
      <c r="G19" s="672">
        <f t="shared" si="3"/>
        <v>0</v>
      </c>
      <c r="H19" s="56">
        <f t="shared" si="2"/>
        <v>6.33</v>
      </c>
      <c r="I19" s="119">
        <v>1011</v>
      </c>
      <c r="J19" s="48"/>
      <c r="K19" s="672">
        <f t="shared" si="5"/>
        <v>0</v>
      </c>
      <c r="L19" s="20">
        <v>6.33</v>
      </c>
      <c r="M19" s="146" t="s">
        <v>247</v>
      </c>
      <c r="N19" s="48"/>
      <c r="O19" s="651">
        <f t="shared" si="1"/>
        <v>0</v>
      </c>
      <c r="P19" s="681">
        <v>2.37</v>
      </c>
    </row>
    <row r="20" spans="1:17">
      <c r="A20" s="138" t="s">
        <v>246</v>
      </c>
      <c r="B20" s="48"/>
      <c r="C20" s="646">
        <f t="shared" si="4"/>
        <v>0</v>
      </c>
      <c r="D20" s="20">
        <f t="shared" si="6"/>
        <v>6.33</v>
      </c>
      <c r="E20" s="839" t="s">
        <v>909</v>
      </c>
      <c r="F20" s="100"/>
      <c r="G20" s="672">
        <f t="shared" si="3"/>
        <v>0</v>
      </c>
      <c r="H20" s="56">
        <f t="shared" si="2"/>
        <v>6.33</v>
      </c>
      <c r="I20" s="146" t="s">
        <v>221</v>
      </c>
      <c r="J20" s="48"/>
      <c r="K20" s="672">
        <f t="shared" si="5"/>
        <v>0</v>
      </c>
      <c r="L20" s="20">
        <v>6.33</v>
      </c>
      <c r="M20" s="119" t="s">
        <v>67</v>
      </c>
      <c r="N20" s="48"/>
      <c r="O20" s="651">
        <f t="shared" si="1"/>
        <v>0</v>
      </c>
      <c r="P20" s="681">
        <v>6.33</v>
      </c>
    </row>
    <row r="21" spans="1:17">
      <c r="A21" s="139" t="s">
        <v>254</v>
      </c>
      <c r="B21" s="48"/>
      <c r="C21" s="646">
        <f t="shared" si="4"/>
        <v>0</v>
      </c>
      <c r="D21" s="20">
        <f>D19</f>
        <v>6.33</v>
      </c>
      <c r="E21" s="839" t="s">
        <v>289</v>
      </c>
      <c r="F21" s="48"/>
      <c r="G21" s="672">
        <f t="shared" si="3"/>
        <v>0</v>
      </c>
      <c r="H21" s="56">
        <f t="shared" si="2"/>
        <v>6.33</v>
      </c>
      <c r="I21" s="146" t="s">
        <v>222</v>
      </c>
      <c r="J21" s="48"/>
      <c r="K21" s="672">
        <f t="shared" si="5"/>
        <v>0</v>
      </c>
      <c r="L21" s="681">
        <v>2.37</v>
      </c>
      <c r="M21" s="147" t="s">
        <v>263</v>
      </c>
      <c r="N21" s="110"/>
      <c r="O21" s="651">
        <f t="shared" si="1"/>
        <v>0</v>
      </c>
      <c r="P21" s="681">
        <v>2.37</v>
      </c>
    </row>
    <row r="22" spans="1:17">
      <c r="A22" s="139" t="s">
        <v>255</v>
      </c>
      <c r="B22" s="48"/>
      <c r="C22" s="646">
        <f t="shared" si="4"/>
        <v>0</v>
      </c>
      <c r="D22" s="20">
        <f>D20</f>
        <v>6.33</v>
      </c>
      <c r="E22" s="839" t="s">
        <v>940</v>
      </c>
      <c r="F22" s="48"/>
      <c r="G22" s="672">
        <f t="shared" si="3"/>
        <v>0</v>
      </c>
      <c r="H22" s="56">
        <f t="shared" si="2"/>
        <v>6.33</v>
      </c>
      <c r="I22" s="146" t="s">
        <v>223</v>
      </c>
      <c r="J22" s="48"/>
      <c r="K22" s="672">
        <f t="shared" si="5"/>
        <v>0</v>
      </c>
      <c r="L22" s="681">
        <v>2.37</v>
      </c>
      <c r="M22" s="147" t="s">
        <v>258</v>
      </c>
      <c r="N22" s="48"/>
      <c r="O22" s="651">
        <f t="shared" si="1"/>
        <v>0</v>
      </c>
      <c r="P22" s="681">
        <v>2.37</v>
      </c>
      <c r="Q22" s="145"/>
    </row>
    <row r="23" spans="1:17">
      <c r="A23" s="139" t="s">
        <v>256</v>
      </c>
      <c r="B23" s="48"/>
      <c r="C23" s="646">
        <f t="shared" si="4"/>
        <v>0</v>
      </c>
      <c r="D23" s="20">
        <f t="shared" ref="D23:D66" si="7">D22</f>
        <v>6.33</v>
      </c>
      <c r="E23" s="839" t="s">
        <v>910</v>
      </c>
      <c r="F23" s="48"/>
      <c r="G23" s="672">
        <f t="shared" si="3"/>
        <v>0</v>
      </c>
      <c r="H23" s="56">
        <f t="shared" si="2"/>
        <v>6.33</v>
      </c>
      <c r="I23" s="146" t="s">
        <v>224</v>
      </c>
      <c r="J23" s="48"/>
      <c r="K23" s="672">
        <f t="shared" si="5"/>
        <v>0</v>
      </c>
      <c r="L23" s="681">
        <f>D20</f>
        <v>6.33</v>
      </c>
      <c r="M23" s="147" t="s">
        <v>248</v>
      </c>
      <c r="N23" s="48"/>
      <c r="O23" s="651">
        <f t="shared" si="1"/>
        <v>0</v>
      </c>
      <c r="P23" s="681">
        <v>2.37</v>
      </c>
    </row>
    <row r="24" spans="1:17">
      <c r="A24" s="139" t="s">
        <v>247</v>
      </c>
      <c r="B24" s="48"/>
      <c r="C24" s="646">
        <f t="shared" si="4"/>
        <v>0</v>
      </c>
      <c r="D24" s="20">
        <f t="shared" si="7"/>
        <v>6.33</v>
      </c>
      <c r="E24" s="839" t="s">
        <v>954</v>
      </c>
      <c r="F24" s="48"/>
      <c r="G24" s="672">
        <f t="shared" ref="G24:G65" si="8">F24*H24</f>
        <v>0</v>
      </c>
      <c r="H24" s="56">
        <f t="shared" si="2"/>
        <v>6.33</v>
      </c>
      <c r="I24" s="146" t="s">
        <v>225</v>
      </c>
      <c r="J24" s="48"/>
      <c r="K24" s="672">
        <f t="shared" si="5"/>
        <v>0</v>
      </c>
      <c r="L24" s="681">
        <v>2.37</v>
      </c>
      <c r="M24" s="146" t="s">
        <v>259</v>
      </c>
      <c r="N24" s="110"/>
      <c r="O24" s="651">
        <f t="shared" si="1"/>
        <v>0</v>
      </c>
      <c r="P24" s="681">
        <v>2.37</v>
      </c>
    </row>
    <row r="25" spans="1:17">
      <c r="A25" s="138" t="s">
        <v>257</v>
      </c>
      <c r="B25" s="48"/>
      <c r="C25" s="646">
        <f t="shared" si="4"/>
        <v>0</v>
      </c>
      <c r="D25" s="20">
        <f t="shared" si="7"/>
        <v>6.33</v>
      </c>
      <c r="E25" s="839" t="s">
        <v>290</v>
      </c>
      <c r="F25" s="48"/>
      <c r="G25" s="672">
        <f t="shared" si="8"/>
        <v>0</v>
      </c>
      <c r="H25" s="56">
        <f t="shared" si="2"/>
        <v>6.33</v>
      </c>
      <c r="I25" s="146" t="s">
        <v>226</v>
      </c>
      <c r="J25" s="48"/>
      <c r="K25" s="672">
        <f t="shared" si="5"/>
        <v>0</v>
      </c>
      <c r="L25" s="681">
        <v>2.37</v>
      </c>
      <c r="M25" s="146" t="s">
        <v>261</v>
      </c>
      <c r="N25" s="48"/>
      <c r="O25" s="651">
        <f t="shared" si="1"/>
        <v>0</v>
      </c>
      <c r="P25" s="681">
        <v>2.37</v>
      </c>
    </row>
    <row r="26" spans="1:17">
      <c r="A26" s="138" t="s">
        <v>263</v>
      </c>
      <c r="B26" s="48"/>
      <c r="C26" s="646">
        <f t="shared" si="4"/>
        <v>0</v>
      </c>
      <c r="D26" s="20">
        <f t="shared" si="7"/>
        <v>6.33</v>
      </c>
      <c r="E26" s="839" t="s">
        <v>955</v>
      </c>
      <c r="F26" s="48"/>
      <c r="G26" s="672">
        <f t="shared" si="8"/>
        <v>0</v>
      </c>
      <c r="H26" s="56">
        <f t="shared" si="2"/>
        <v>6.33</v>
      </c>
      <c r="I26" s="119">
        <v>1013</v>
      </c>
      <c r="J26" s="48"/>
      <c r="K26" s="672">
        <f t="shared" si="5"/>
        <v>0</v>
      </c>
      <c r="L26" s="681">
        <f t="shared" ref="L26:L36" si="9">D23</f>
        <v>6.33</v>
      </c>
      <c r="M26" s="146" t="s">
        <v>249</v>
      </c>
      <c r="N26" s="48"/>
      <c r="O26" s="651">
        <f t="shared" si="1"/>
        <v>0</v>
      </c>
      <c r="P26" s="681">
        <v>2.37</v>
      </c>
    </row>
    <row r="27" spans="1:17">
      <c r="A27" s="138" t="s">
        <v>258</v>
      </c>
      <c r="B27" s="48"/>
      <c r="C27" s="646">
        <f t="shared" si="4"/>
        <v>0</v>
      </c>
      <c r="D27" s="20">
        <f t="shared" si="7"/>
        <v>6.33</v>
      </c>
      <c r="E27" s="839" t="s">
        <v>911</v>
      </c>
      <c r="F27" s="98"/>
      <c r="G27" s="672">
        <f t="shared" si="8"/>
        <v>0</v>
      </c>
      <c r="H27" s="56">
        <f t="shared" si="2"/>
        <v>6.33</v>
      </c>
      <c r="I27" s="119">
        <v>1014</v>
      </c>
      <c r="J27" s="48"/>
      <c r="K27" s="672">
        <f t="shared" si="5"/>
        <v>0</v>
      </c>
      <c r="L27" s="681">
        <f t="shared" si="9"/>
        <v>6.33</v>
      </c>
      <c r="M27" s="147" t="s">
        <v>264</v>
      </c>
      <c r="N27" s="110"/>
      <c r="O27" s="651">
        <f t="shared" si="1"/>
        <v>0</v>
      </c>
      <c r="P27" s="681">
        <v>2.37</v>
      </c>
    </row>
    <row r="28" spans="1:17">
      <c r="A28" s="138" t="s">
        <v>248</v>
      </c>
      <c r="B28" s="48"/>
      <c r="C28" s="646">
        <f t="shared" si="4"/>
        <v>0</v>
      </c>
      <c r="D28" s="20">
        <f t="shared" si="7"/>
        <v>6.33</v>
      </c>
      <c r="E28" s="839" t="s">
        <v>942</v>
      </c>
      <c r="F28" s="48"/>
      <c r="G28" s="672">
        <f t="shared" si="8"/>
        <v>0</v>
      </c>
      <c r="H28" s="56">
        <f t="shared" si="2"/>
        <v>6.33</v>
      </c>
      <c r="I28" s="119">
        <v>1015</v>
      </c>
      <c r="J28" s="48"/>
      <c r="K28" s="672">
        <f t="shared" si="5"/>
        <v>0</v>
      </c>
      <c r="L28" s="681">
        <f t="shared" si="9"/>
        <v>6.33</v>
      </c>
      <c r="M28" s="147" t="s">
        <v>265</v>
      </c>
      <c r="N28" s="48"/>
      <c r="O28" s="651">
        <f t="shared" si="1"/>
        <v>0</v>
      </c>
      <c r="P28" s="681">
        <v>2.37</v>
      </c>
    </row>
    <row r="29" spans="1:17">
      <c r="A29" s="139" t="s">
        <v>260</v>
      </c>
      <c r="B29" s="48"/>
      <c r="C29" s="646">
        <f t="shared" si="4"/>
        <v>0</v>
      </c>
      <c r="D29" s="20">
        <f t="shared" si="7"/>
        <v>6.33</v>
      </c>
      <c r="E29" s="839" t="s">
        <v>291</v>
      </c>
      <c r="F29" s="48"/>
      <c r="G29" s="672">
        <f t="shared" si="8"/>
        <v>0</v>
      </c>
      <c r="H29" s="56">
        <f t="shared" si="2"/>
        <v>6.33</v>
      </c>
      <c r="I29" s="119">
        <v>1016</v>
      </c>
      <c r="J29" s="48"/>
      <c r="K29" s="672">
        <f t="shared" si="5"/>
        <v>0</v>
      </c>
      <c r="L29" s="681">
        <f t="shared" si="9"/>
        <v>6.33</v>
      </c>
      <c r="M29" s="147" t="s">
        <v>266</v>
      </c>
      <c r="N29" s="48"/>
      <c r="O29" s="651">
        <f t="shared" si="1"/>
        <v>0</v>
      </c>
      <c r="P29" s="681">
        <v>2.37</v>
      </c>
    </row>
    <row r="30" spans="1:17">
      <c r="A30" s="139" t="s">
        <v>259</v>
      </c>
      <c r="B30" s="48"/>
      <c r="C30" s="646">
        <f t="shared" si="4"/>
        <v>0</v>
      </c>
      <c r="D30" s="20">
        <f t="shared" si="7"/>
        <v>6.33</v>
      </c>
      <c r="E30" s="839" t="s">
        <v>943</v>
      </c>
      <c r="F30" s="48"/>
      <c r="G30" s="672">
        <f t="shared" si="8"/>
        <v>0</v>
      </c>
      <c r="H30" s="56">
        <f t="shared" si="2"/>
        <v>6.33</v>
      </c>
      <c r="I30" s="119">
        <v>1017</v>
      </c>
      <c r="J30" s="48"/>
      <c r="K30" s="672">
        <f t="shared" si="5"/>
        <v>0</v>
      </c>
      <c r="L30" s="681">
        <f t="shared" si="9"/>
        <v>6.33</v>
      </c>
      <c r="M30" s="119" t="s">
        <v>68</v>
      </c>
      <c r="N30" s="48"/>
      <c r="O30" s="651">
        <f t="shared" si="1"/>
        <v>0</v>
      </c>
      <c r="P30" s="681">
        <v>6.33</v>
      </c>
    </row>
    <row r="31" spans="1:17">
      <c r="A31" s="139" t="s">
        <v>261</v>
      </c>
      <c r="B31" s="48"/>
      <c r="C31" s="646">
        <f t="shared" si="4"/>
        <v>0</v>
      </c>
      <c r="D31" s="20">
        <f t="shared" si="7"/>
        <v>6.33</v>
      </c>
      <c r="E31" s="839" t="s">
        <v>912</v>
      </c>
      <c r="F31" s="98"/>
      <c r="G31" s="672">
        <f t="shared" si="8"/>
        <v>0</v>
      </c>
      <c r="H31" s="56">
        <f t="shared" si="2"/>
        <v>6.33</v>
      </c>
      <c r="I31" s="119">
        <v>1018</v>
      </c>
      <c r="J31" s="48"/>
      <c r="K31" s="672">
        <f t="shared" si="5"/>
        <v>0</v>
      </c>
      <c r="L31" s="681">
        <f t="shared" si="9"/>
        <v>6.33</v>
      </c>
      <c r="M31" s="146" t="s">
        <v>268</v>
      </c>
      <c r="N31" s="110"/>
      <c r="O31" s="651">
        <f t="shared" si="1"/>
        <v>0</v>
      </c>
      <c r="P31" s="681">
        <v>2.37</v>
      </c>
    </row>
    <row r="32" spans="1:17">
      <c r="A32" s="139" t="s">
        <v>249</v>
      </c>
      <c r="B32" s="48"/>
      <c r="C32" s="646">
        <f t="shared" si="4"/>
        <v>0</v>
      </c>
      <c r="D32" s="20">
        <f t="shared" si="7"/>
        <v>6.33</v>
      </c>
      <c r="E32" s="839" t="s">
        <v>292</v>
      </c>
      <c r="F32" s="48"/>
      <c r="G32" s="672">
        <f t="shared" si="8"/>
        <v>0</v>
      </c>
      <c r="H32" s="56">
        <f t="shared" si="2"/>
        <v>6.33</v>
      </c>
      <c r="I32" s="119">
        <v>1019</v>
      </c>
      <c r="J32" s="48"/>
      <c r="K32" s="672">
        <f t="shared" si="5"/>
        <v>0</v>
      </c>
      <c r="L32" s="681">
        <f t="shared" si="9"/>
        <v>6.33</v>
      </c>
      <c r="M32" s="146" t="s">
        <v>269</v>
      </c>
      <c r="N32" s="48"/>
      <c r="O32" s="651">
        <f t="shared" si="1"/>
        <v>0</v>
      </c>
      <c r="P32" s="681">
        <v>2.37</v>
      </c>
    </row>
    <row r="33" spans="1:16">
      <c r="A33" s="138" t="s">
        <v>262</v>
      </c>
      <c r="B33" s="48"/>
      <c r="C33" s="646">
        <f t="shared" si="4"/>
        <v>0</v>
      </c>
      <c r="D33" s="20">
        <f t="shared" si="7"/>
        <v>6.33</v>
      </c>
      <c r="E33" s="839" t="s">
        <v>944</v>
      </c>
      <c r="F33" s="98"/>
      <c r="G33" s="672">
        <f t="shared" si="8"/>
        <v>0</v>
      </c>
      <c r="H33" s="56">
        <f t="shared" si="2"/>
        <v>6.33</v>
      </c>
      <c r="I33" s="119">
        <v>1020</v>
      </c>
      <c r="J33" s="48"/>
      <c r="K33" s="672">
        <f t="shared" si="5"/>
        <v>0</v>
      </c>
      <c r="L33" s="681">
        <f t="shared" si="9"/>
        <v>6.33</v>
      </c>
      <c r="M33" s="146" t="s">
        <v>270</v>
      </c>
      <c r="N33" s="48"/>
      <c r="O33" s="651">
        <f t="shared" si="1"/>
        <v>0</v>
      </c>
      <c r="P33" s="681">
        <v>2.37</v>
      </c>
    </row>
    <row r="34" spans="1:16">
      <c r="A34" s="138" t="s">
        <v>264</v>
      </c>
      <c r="B34" s="48"/>
      <c r="C34" s="646">
        <f t="shared" si="4"/>
        <v>0</v>
      </c>
      <c r="D34" s="20">
        <f t="shared" si="7"/>
        <v>6.33</v>
      </c>
      <c r="E34" s="839" t="s">
        <v>913</v>
      </c>
      <c r="F34" s="48"/>
      <c r="G34" s="672">
        <f t="shared" si="8"/>
        <v>0</v>
      </c>
      <c r="H34" s="56">
        <f t="shared" si="2"/>
        <v>6.33</v>
      </c>
      <c r="I34" s="119">
        <v>1021</v>
      </c>
      <c r="J34" s="48"/>
      <c r="K34" s="672">
        <f t="shared" si="5"/>
        <v>0</v>
      </c>
      <c r="L34" s="681">
        <f t="shared" si="9"/>
        <v>6.33</v>
      </c>
      <c r="M34" s="147" t="s">
        <v>272</v>
      </c>
      <c r="N34" s="110"/>
      <c r="O34" s="651">
        <f t="shared" si="1"/>
        <v>0</v>
      </c>
      <c r="P34" s="681">
        <v>2.37</v>
      </c>
    </row>
    <row r="35" spans="1:16">
      <c r="A35" s="138" t="s">
        <v>265</v>
      </c>
      <c r="B35" s="48"/>
      <c r="C35" s="646">
        <f t="shared" si="4"/>
        <v>0</v>
      </c>
      <c r="D35" s="20">
        <f t="shared" si="7"/>
        <v>6.33</v>
      </c>
      <c r="E35" s="839" t="s">
        <v>293</v>
      </c>
      <c r="F35" s="48"/>
      <c r="G35" s="672">
        <f t="shared" si="8"/>
        <v>0</v>
      </c>
      <c r="H35" s="56">
        <f t="shared" si="2"/>
        <v>6.33</v>
      </c>
      <c r="I35" s="119">
        <v>1022</v>
      </c>
      <c r="J35" s="48"/>
      <c r="K35" s="672">
        <f t="shared" si="5"/>
        <v>0</v>
      </c>
      <c r="L35" s="681">
        <f t="shared" si="9"/>
        <v>6.33</v>
      </c>
      <c r="M35" s="147" t="s">
        <v>273</v>
      </c>
      <c r="N35" s="48"/>
      <c r="O35" s="651">
        <f t="shared" si="1"/>
        <v>0</v>
      </c>
      <c r="P35" s="681">
        <v>2.37</v>
      </c>
    </row>
    <row r="36" spans="1:16">
      <c r="A36" s="138" t="s">
        <v>266</v>
      </c>
      <c r="B36" s="48"/>
      <c r="C36" s="646">
        <f t="shared" si="4"/>
        <v>0</v>
      </c>
      <c r="D36" s="20">
        <f t="shared" si="7"/>
        <v>6.33</v>
      </c>
      <c r="E36" s="839" t="s">
        <v>55</v>
      </c>
      <c r="F36" s="98"/>
      <c r="G36" s="672">
        <f t="shared" si="8"/>
        <v>0</v>
      </c>
      <c r="H36" s="56">
        <f t="shared" si="2"/>
        <v>6.33</v>
      </c>
      <c r="I36" s="146" t="s">
        <v>227</v>
      </c>
      <c r="J36" s="110"/>
      <c r="K36" s="672">
        <f t="shared" si="5"/>
        <v>0</v>
      </c>
      <c r="L36" s="681">
        <f t="shared" si="9"/>
        <v>6.33</v>
      </c>
      <c r="M36" s="147" t="s">
        <v>274</v>
      </c>
      <c r="N36" s="48"/>
      <c r="O36" s="651">
        <f t="shared" si="1"/>
        <v>0</v>
      </c>
      <c r="P36" s="681">
        <v>2.37</v>
      </c>
    </row>
    <row r="37" spans="1:16">
      <c r="A37" s="139" t="s">
        <v>267</v>
      </c>
      <c r="B37" s="48"/>
      <c r="C37" s="646">
        <f t="shared" si="4"/>
        <v>0</v>
      </c>
      <c r="D37" s="20">
        <f t="shared" si="7"/>
        <v>6.33</v>
      </c>
      <c r="E37" s="839" t="s">
        <v>56</v>
      </c>
      <c r="F37" s="98"/>
      <c r="G37" s="672">
        <f t="shared" si="8"/>
        <v>0</v>
      </c>
      <c r="H37" s="56">
        <f t="shared" si="2"/>
        <v>6.33</v>
      </c>
      <c r="I37" s="146" t="s">
        <v>228</v>
      </c>
      <c r="J37" s="48"/>
      <c r="K37" s="672">
        <f t="shared" si="5"/>
        <v>0</v>
      </c>
      <c r="L37" s="681">
        <v>2.37</v>
      </c>
      <c r="M37" s="146" t="s">
        <v>276</v>
      </c>
      <c r="N37" s="110"/>
      <c r="O37" s="651">
        <f t="shared" si="1"/>
        <v>0</v>
      </c>
      <c r="P37" s="681">
        <v>2.37</v>
      </c>
    </row>
    <row r="38" spans="1:16">
      <c r="A38" s="139" t="s">
        <v>268</v>
      </c>
      <c r="B38" s="48"/>
      <c r="C38" s="646">
        <f t="shared" si="4"/>
        <v>0</v>
      </c>
      <c r="D38" s="20">
        <f t="shared" si="7"/>
        <v>6.33</v>
      </c>
      <c r="E38" s="839" t="s">
        <v>945</v>
      </c>
      <c r="F38" s="98"/>
      <c r="G38" s="672">
        <f t="shared" si="8"/>
        <v>0</v>
      </c>
      <c r="H38" s="56">
        <f t="shared" si="2"/>
        <v>6.33</v>
      </c>
      <c r="I38" s="146" t="s">
        <v>229</v>
      </c>
      <c r="J38" s="48"/>
      <c r="K38" s="672">
        <f t="shared" si="5"/>
        <v>0</v>
      </c>
      <c r="L38" s="681">
        <v>2.37</v>
      </c>
      <c r="M38" s="146" t="s">
        <v>277</v>
      </c>
      <c r="N38" s="48"/>
      <c r="O38" s="651">
        <f t="shared" si="1"/>
        <v>0</v>
      </c>
      <c r="P38" s="681">
        <v>2.37</v>
      </c>
    </row>
    <row r="39" spans="1:16">
      <c r="A39" s="139" t="s">
        <v>269</v>
      </c>
      <c r="B39" s="48"/>
      <c r="C39" s="646">
        <f t="shared" si="4"/>
        <v>0</v>
      </c>
      <c r="D39" s="20">
        <f t="shared" si="7"/>
        <v>6.33</v>
      </c>
      <c r="E39" s="839" t="s">
        <v>947</v>
      </c>
      <c r="F39" s="178"/>
      <c r="G39" s="672">
        <f t="shared" si="8"/>
        <v>0</v>
      </c>
      <c r="H39" s="56">
        <f t="shared" si="2"/>
        <v>6.33</v>
      </c>
      <c r="I39" s="146" t="s">
        <v>230</v>
      </c>
      <c r="J39" s="48"/>
      <c r="K39" s="672">
        <f t="shared" si="5"/>
        <v>0</v>
      </c>
      <c r="L39" s="681">
        <v>6.33</v>
      </c>
      <c r="M39" s="146" t="s">
        <v>278</v>
      </c>
      <c r="N39" s="48"/>
      <c r="O39" s="651">
        <f t="shared" si="1"/>
        <v>0</v>
      </c>
      <c r="P39" s="681">
        <v>2.37</v>
      </c>
    </row>
    <row r="40" spans="1:16">
      <c r="A40" s="139" t="s">
        <v>270</v>
      </c>
      <c r="B40" s="48"/>
      <c r="C40" s="646">
        <f t="shared" si="4"/>
        <v>0</v>
      </c>
      <c r="D40" s="20">
        <f t="shared" si="7"/>
        <v>6.33</v>
      </c>
      <c r="E40" s="839" t="s">
        <v>928</v>
      </c>
      <c r="F40" s="98"/>
      <c r="G40" s="672">
        <f t="shared" si="8"/>
        <v>0</v>
      </c>
      <c r="H40" s="56">
        <f t="shared" si="2"/>
        <v>6.33</v>
      </c>
      <c r="I40" s="146" t="s">
        <v>231</v>
      </c>
      <c r="J40" s="48"/>
      <c r="K40" s="672">
        <f t="shared" si="5"/>
        <v>0</v>
      </c>
      <c r="L40" s="681">
        <v>2.37</v>
      </c>
      <c r="M40" s="119" t="s">
        <v>69</v>
      </c>
      <c r="N40" s="48"/>
      <c r="O40" s="651">
        <f t="shared" si="1"/>
        <v>0</v>
      </c>
      <c r="P40" s="681">
        <v>6.33</v>
      </c>
    </row>
    <row r="41" spans="1:16">
      <c r="A41" s="138" t="s">
        <v>271</v>
      </c>
      <c r="B41" s="48"/>
      <c r="C41" s="646">
        <f t="shared" si="4"/>
        <v>0</v>
      </c>
      <c r="D41" s="20">
        <f t="shared" si="7"/>
        <v>6.33</v>
      </c>
      <c r="E41" s="783" t="s">
        <v>948</v>
      </c>
      <c r="F41" s="165"/>
      <c r="G41" s="672">
        <f t="shared" si="8"/>
        <v>0</v>
      </c>
      <c r="H41" s="56">
        <f t="shared" si="2"/>
        <v>6.33</v>
      </c>
      <c r="I41" s="146" t="s">
        <v>232</v>
      </c>
      <c r="J41" s="48"/>
      <c r="K41" s="672">
        <f t="shared" si="5"/>
        <v>0</v>
      </c>
      <c r="L41" s="681">
        <v>2.37</v>
      </c>
      <c r="M41" s="147" t="s">
        <v>280</v>
      </c>
      <c r="N41" s="110"/>
      <c r="O41" s="651">
        <f t="shared" si="1"/>
        <v>0</v>
      </c>
      <c r="P41" s="681">
        <v>2.37</v>
      </c>
    </row>
    <row r="42" spans="1:16">
      <c r="A42" s="138" t="s">
        <v>272</v>
      </c>
      <c r="B42" s="48"/>
      <c r="C42" s="646">
        <f t="shared" si="4"/>
        <v>0</v>
      </c>
      <c r="D42" s="20">
        <f t="shared" si="7"/>
        <v>6.33</v>
      </c>
      <c r="E42" s="839" t="s">
        <v>946</v>
      </c>
      <c r="F42" s="98"/>
      <c r="G42" s="672">
        <f t="shared" si="8"/>
        <v>0</v>
      </c>
      <c r="H42" s="56">
        <f t="shared" si="2"/>
        <v>6.33</v>
      </c>
      <c r="I42" s="147" t="s">
        <v>43</v>
      </c>
      <c r="J42" s="110"/>
      <c r="K42" s="672">
        <f t="shared" si="5"/>
        <v>0</v>
      </c>
      <c r="L42" s="681">
        <f>L31</f>
        <v>6.33</v>
      </c>
      <c r="M42" s="147" t="s">
        <v>281</v>
      </c>
      <c r="N42" s="48"/>
      <c r="O42" s="651">
        <f t="shared" si="1"/>
        <v>0</v>
      </c>
      <c r="P42" s="681">
        <v>2.37</v>
      </c>
    </row>
    <row r="43" spans="1:16">
      <c r="A43" s="138" t="s">
        <v>273</v>
      </c>
      <c r="B43" s="48"/>
      <c r="C43" s="646">
        <f t="shared" si="4"/>
        <v>0</v>
      </c>
      <c r="D43" s="20">
        <f t="shared" si="7"/>
        <v>6.33</v>
      </c>
      <c r="E43" s="783" t="s">
        <v>929</v>
      </c>
      <c r="F43" s="48"/>
      <c r="G43" s="672">
        <f t="shared" si="8"/>
        <v>0</v>
      </c>
      <c r="H43" s="56">
        <f t="shared" si="2"/>
        <v>6.33</v>
      </c>
      <c r="I43" s="147" t="s">
        <v>44</v>
      </c>
      <c r="J43" s="48"/>
      <c r="K43" s="672">
        <f t="shared" si="5"/>
        <v>0</v>
      </c>
      <c r="L43" s="681">
        <v>2.37</v>
      </c>
      <c r="M43" s="147" t="s">
        <v>282</v>
      </c>
      <c r="N43" s="48"/>
      <c r="O43" s="651">
        <f t="shared" si="1"/>
        <v>0</v>
      </c>
      <c r="P43" s="681">
        <v>2.37</v>
      </c>
    </row>
    <row r="44" spans="1:16">
      <c r="A44" s="138" t="s">
        <v>274</v>
      </c>
      <c r="B44" s="48"/>
      <c r="C44" s="646">
        <f t="shared" si="4"/>
        <v>0</v>
      </c>
      <c r="D44" s="20">
        <f t="shared" si="7"/>
        <v>6.33</v>
      </c>
      <c r="E44" s="783" t="s">
        <v>914</v>
      </c>
      <c r="F44" s="165"/>
      <c r="G44" s="672">
        <f t="shared" si="8"/>
        <v>0</v>
      </c>
      <c r="H44" s="56">
        <f t="shared" si="2"/>
        <v>6.33</v>
      </c>
      <c r="I44" s="147" t="s">
        <v>47</v>
      </c>
      <c r="J44" s="48"/>
      <c r="K44" s="672">
        <f t="shared" si="5"/>
        <v>0</v>
      </c>
      <c r="L44" s="681">
        <v>6.33</v>
      </c>
      <c r="M44" s="146" t="s">
        <v>284</v>
      </c>
      <c r="N44" s="110"/>
      <c r="O44" s="651">
        <f t="shared" si="1"/>
        <v>0</v>
      </c>
      <c r="P44" s="681">
        <v>2.37</v>
      </c>
    </row>
    <row r="45" spans="1:16">
      <c r="A45" s="139" t="s">
        <v>275</v>
      </c>
      <c r="B45" s="48"/>
      <c r="C45" s="646">
        <f t="shared" si="4"/>
        <v>0</v>
      </c>
      <c r="D45" s="20">
        <f t="shared" si="7"/>
        <v>6.33</v>
      </c>
      <c r="E45" s="841" t="s">
        <v>931</v>
      </c>
      <c r="F45" s="107"/>
      <c r="G45" s="672">
        <f t="shared" si="8"/>
        <v>0</v>
      </c>
      <c r="H45" s="56">
        <f t="shared" si="2"/>
        <v>6.33</v>
      </c>
      <c r="I45" s="147" t="s">
        <v>45</v>
      </c>
      <c r="J45" s="48"/>
      <c r="K45" s="672">
        <f t="shared" si="5"/>
        <v>0</v>
      </c>
      <c r="L45" s="681">
        <v>2.37</v>
      </c>
      <c r="M45" s="146" t="s">
        <v>285</v>
      </c>
      <c r="N45" s="48"/>
      <c r="O45" s="651">
        <f t="shared" si="1"/>
        <v>0</v>
      </c>
      <c r="P45" s="681">
        <v>2.37</v>
      </c>
    </row>
    <row r="46" spans="1:16">
      <c r="A46" s="139" t="s">
        <v>276</v>
      </c>
      <c r="B46" s="48"/>
      <c r="C46" s="646">
        <f t="shared" si="4"/>
        <v>0</v>
      </c>
      <c r="D46" s="20">
        <f t="shared" si="7"/>
        <v>6.33</v>
      </c>
      <c r="E46" s="783" t="s">
        <v>949</v>
      </c>
      <c r="F46" s="107"/>
      <c r="G46" s="672">
        <f t="shared" si="8"/>
        <v>0</v>
      </c>
      <c r="H46" s="56">
        <f t="shared" si="2"/>
        <v>6.33</v>
      </c>
      <c r="I46" s="149" t="s">
        <v>46</v>
      </c>
      <c r="J46" s="49"/>
      <c r="K46" s="672">
        <f t="shared" si="5"/>
        <v>0</v>
      </c>
      <c r="L46" s="681">
        <v>2.37</v>
      </c>
      <c r="M46" s="146" t="s">
        <v>286</v>
      </c>
      <c r="N46" s="48"/>
      <c r="O46" s="651">
        <f t="shared" si="1"/>
        <v>0</v>
      </c>
      <c r="P46" s="681">
        <v>2.37</v>
      </c>
    </row>
    <row r="47" spans="1:16">
      <c r="A47" s="139" t="s">
        <v>277</v>
      </c>
      <c r="B47" s="48"/>
      <c r="C47" s="646">
        <f t="shared" si="4"/>
        <v>0</v>
      </c>
      <c r="D47" s="20">
        <f t="shared" si="7"/>
        <v>6.33</v>
      </c>
      <c r="E47" s="842" t="s">
        <v>933</v>
      </c>
      <c r="F47" s="107"/>
      <c r="G47" s="672">
        <f t="shared" si="8"/>
        <v>0</v>
      </c>
      <c r="H47" s="56">
        <f t="shared" si="2"/>
        <v>6.33</v>
      </c>
      <c r="I47" s="119" t="s">
        <v>206</v>
      </c>
      <c r="J47" s="150"/>
      <c r="K47" s="672">
        <f t="shared" si="5"/>
        <v>0</v>
      </c>
      <c r="L47" s="682">
        <v>6.33</v>
      </c>
      <c r="M47" s="147" t="s">
        <v>38</v>
      </c>
      <c r="N47" s="48"/>
      <c r="O47" s="651">
        <f t="shared" si="1"/>
        <v>0</v>
      </c>
      <c r="P47" s="681">
        <v>2.37</v>
      </c>
    </row>
    <row r="48" spans="1:16">
      <c r="A48" s="139" t="s">
        <v>278</v>
      </c>
      <c r="B48" s="48"/>
      <c r="C48" s="646">
        <f t="shared" si="4"/>
        <v>0</v>
      </c>
      <c r="D48" s="20">
        <f t="shared" si="7"/>
        <v>6.33</v>
      </c>
      <c r="E48" s="842" t="s">
        <v>934</v>
      </c>
      <c r="F48" s="107"/>
      <c r="G48" s="672">
        <f t="shared" si="8"/>
        <v>0</v>
      </c>
      <c r="H48" s="56">
        <f t="shared" si="2"/>
        <v>6.33</v>
      </c>
      <c r="I48" s="119" t="s">
        <v>207</v>
      </c>
      <c r="J48" s="148"/>
      <c r="K48" s="672">
        <f t="shared" si="5"/>
        <v>0</v>
      </c>
      <c r="L48" s="682">
        <v>6.33</v>
      </c>
      <c r="M48" s="147" t="s">
        <v>40</v>
      </c>
      <c r="N48" s="48"/>
      <c r="O48" s="651">
        <f t="shared" si="1"/>
        <v>0</v>
      </c>
      <c r="P48" s="681">
        <v>2.37</v>
      </c>
    </row>
    <row r="49" spans="1:16">
      <c r="A49" s="138" t="s">
        <v>279</v>
      </c>
      <c r="B49" s="48"/>
      <c r="C49" s="646">
        <f t="shared" si="4"/>
        <v>0</v>
      </c>
      <c r="D49" s="20">
        <f t="shared" si="7"/>
        <v>6.33</v>
      </c>
      <c r="E49" s="842" t="s">
        <v>932</v>
      </c>
      <c r="F49" s="107"/>
      <c r="G49" s="672">
        <f t="shared" si="8"/>
        <v>0</v>
      </c>
      <c r="H49" s="56">
        <f t="shared" si="2"/>
        <v>6.33</v>
      </c>
      <c r="I49" s="119" t="s">
        <v>208</v>
      </c>
      <c r="J49" s="48"/>
      <c r="K49" s="672">
        <f t="shared" si="5"/>
        <v>0</v>
      </c>
      <c r="L49" s="682">
        <v>6.33</v>
      </c>
      <c r="M49" s="121" t="s">
        <v>74</v>
      </c>
      <c r="N49" s="48"/>
      <c r="O49" s="651">
        <f t="shared" si="1"/>
        <v>0</v>
      </c>
      <c r="P49" s="681">
        <v>6.33</v>
      </c>
    </row>
    <row r="50" spans="1:16">
      <c r="A50" s="138" t="s">
        <v>280</v>
      </c>
      <c r="B50" s="48"/>
      <c r="C50" s="646">
        <f t="shared" si="4"/>
        <v>0</v>
      </c>
      <c r="D50" s="20">
        <f t="shared" si="7"/>
        <v>6.33</v>
      </c>
      <c r="E50" s="841" t="s">
        <v>930</v>
      </c>
      <c r="F50" s="107"/>
      <c r="G50" s="672">
        <f t="shared" si="8"/>
        <v>0</v>
      </c>
      <c r="H50" s="56">
        <f t="shared" si="2"/>
        <v>6.33</v>
      </c>
      <c r="I50" s="119" t="s">
        <v>287</v>
      </c>
      <c r="J50" s="48"/>
      <c r="K50" s="672">
        <f t="shared" si="5"/>
        <v>0</v>
      </c>
      <c r="L50" s="682">
        <v>6.33</v>
      </c>
      <c r="M50" s="121" t="s">
        <v>77</v>
      </c>
      <c r="N50" s="48"/>
      <c r="O50" s="651">
        <f t="shared" si="1"/>
        <v>0</v>
      </c>
      <c r="P50" s="681">
        <v>6.33</v>
      </c>
    </row>
    <row r="51" spans="1:16">
      <c r="A51" s="138" t="s">
        <v>281</v>
      </c>
      <c r="B51" s="48"/>
      <c r="C51" s="646">
        <f t="shared" si="4"/>
        <v>0</v>
      </c>
      <c r="D51" s="20">
        <f t="shared" si="7"/>
        <v>6.33</v>
      </c>
      <c r="E51" s="839" t="s">
        <v>917</v>
      </c>
      <c r="F51" s="107"/>
      <c r="G51" s="672">
        <f t="shared" si="8"/>
        <v>0</v>
      </c>
      <c r="H51" s="56">
        <f t="shared" si="2"/>
        <v>6.33</v>
      </c>
      <c r="I51" s="147" t="s">
        <v>235</v>
      </c>
      <c r="J51" s="48"/>
      <c r="K51" s="672">
        <f t="shared" si="5"/>
        <v>0</v>
      </c>
      <c r="L51" s="681">
        <v>2.37</v>
      </c>
      <c r="M51" s="121" t="s">
        <v>78</v>
      </c>
      <c r="N51" s="48"/>
      <c r="O51" s="651">
        <f t="shared" si="1"/>
        <v>0</v>
      </c>
      <c r="P51" s="681">
        <v>6.33</v>
      </c>
    </row>
    <row r="52" spans="1:16">
      <c r="A52" s="138" t="s">
        <v>282</v>
      </c>
      <c r="B52" s="48"/>
      <c r="C52" s="646">
        <f t="shared" si="4"/>
        <v>0</v>
      </c>
      <c r="D52" s="20">
        <f t="shared" si="7"/>
        <v>6.33</v>
      </c>
      <c r="E52" s="783" t="s">
        <v>915</v>
      </c>
      <c r="F52" s="165"/>
      <c r="G52" s="672">
        <f t="shared" si="8"/>
        <v>0</v>
      </c>
      <c r="H52" s="56">
        <f t="shared" si="2"/>
        <v>6.33</v>
      </c>
      <c r="I52" s="147" t="s">
        <v>236</v>
      </c>
      <c r="J52" s="48"/>
      <c r="K52" s="672">
        <f t="shared" si="5"/>
        <v>0</v>
      </c>
      <c r="L52" s="681">
        <v>2.37</v>
      </c>
      <c r="M52" s="121" t="s">
        <v>79</v>
      </c>
      <c r="N52" s="48"/>
      <c r="O52" s="651">
        <f t="shared" si="1"/>
        <v>0</v>
      </c>
      <c r="P52" s="681">
        <v>6.33</v>
      </c>
    </row>
    <row r="53" spans="1:16">
      <c r="A53" s="139" t="s">
        <v>283</v>
      </c>
      <c r="B53" s="48"/>
      <c r="C53" s="646">
        <f t="shared" si="4"/>
        <v>0</v>
      </c>
      <c r="D53" s="20">
        <f t="shared" si="7"/>
        <v>6.33</v>
      </c>
      <c r="E53" s="839" t="s">
        <v>916</v>
      </c>
      <c r="F53" s="98"/>
      <c r="G53" s="672">
        <f t="shared" si="8"/>
        <v>0</v>
      </c>
      <c r="H53" s="56">
        <f t="shared" si="2"/>
        <v>6.33</v>
      </c>
      <c r="I53" s="147" t="s">
        <v>237</v>
      </c>
      <c r="J53" s="48"/>
      <c r="K53" s="672">
        <f t="shared" si="5"/>
        <v>0</v>
      </c>
      <c r="L53" s="681">
        <v>6.33</v>
      </c>
      <c r="M53" s="121" t="s">
        <v>172</v>
      </c>
      <c r="N53" s="48"/>
      <c r="O53" s="651">
        <f t="shared" si="1"/>
        <v>0</v>
      </c>
      <c r="P53" s="681">
        <v>6.33</v>
      </c>
    </row>
    <row r="54" spans="1:16">
      <c r="A54" s="139" t="s">
        <v>284</v>
      </c>
      <c r="B54" s="48"/>
      <c r="C54" s="646">
        <f t="shared" si="4"/>
        <v>0</v>
      </c>
      <c r="D54" s="20">
        <f t="shared" si="7"/>
        <v>6.33</v>
      </c>
      <c r="E54" s="839" t="s">
        <v>918</v>
      </c>
      <c r="F54" s="48"/>
      <c r="G54" s="672">
        <f t="shared" si="8"/>
        <v>0</v>
      </c>
      <c r="H54" s="56">
        <f t="shared" si="2"/>
        <v>6.33</v>
      </c>
      <c r="I54" s="149" t="s">
        <v>238</v>
      </c>
      <c r="J54" s="49"/>
      <c r="K54" s="672">
        <f t="shared" si="5"/>
        <v>0</v>
      </c>
      <c r="L54" s="681">
        <v>2.37</v>
      </c>
      <c r="M54" s="154" t="s">
        <v>173</v>
      </c>
      <c r="N54" s="49"/>
      <c r="O54" s="651">
        <f t="shared" si="1"/>
        <v>0</v>
      </c>
      <c r="P54" s="681">
        <v>6.33</v>
      </c>
    </row>
    <row r="55" spans="1:16">
      <c r="A55" s="139" t="s">
        <v>285</v>
      </c>
      <c r="B55" s="48"/>
      <c r="C55" s="646">
        <f t="shared" si="4"/>
        <v>0</v>
      </c>
      <c r="D55" s="20">
        <f t="shared" si="7"/>
        <v>6.33</v>
      </c>
      <c r="E55" s="839" t="s">
        <v>920</v>
      </c>
      <c r="F55" s="98"/>
      <c r="G55" s="672">
        <f t="shared" si="8"/>
        <v>0</v>
      </c>
      <c r="H55" s="56">
        <f t="shared" si="2"/>
        <v>6.33</v>
      </c>
      <c r="I55" s="149" t="s">
        <v>239</v>
      </c>
      <c r="J55" s="48"/>
      <c r="K55" s="672">
        <f t="shared" si="5"/>
        <v>0</v>
      </c>
      <c r="L55" s="681">
        <v>2.37</v>
      </c>
      <c r="M55" s="573" t="s">
        <v>953</v>
      </c>
      <c r="N55" s="48"/>
      <c r="O55" s="651">
        <f t="shared" si="1"/>
        <v>0</v>
      </c>
      <c r="P55" s="681">
        <v>2.37</v>
      </c>
    </row>
    <row r="56" spans="1:16">
      <c r="A56" s="139" t="s">
        <v>286</v>
      </c>
      <c r="B56" s="48"/>
      <c r="C56" s="646">
        <f t="shared" si="4"/>
        <v>0</v>
      </c>
      <c r="D56" s="20">
        <f t="shared" si="7"/>
        <v>6.33</v>
      </c>
      <c r="E56" s="839" t="s">
        <v>919</v>
      </c>
      <c r="F56" s="48"/>
      <c r="G56" s="672">
        <f t="shared" si="8"/>
        <v>0</v>
      </c>
      <c r="H56" s="56">
        <f t="shared" si="2"/>
        <v>6.33</v>
      </c>
      <c r="I56" s="146" t="s">
        <v>49</v>
      </c>
      <c r="J56" s="48"/>
      <c r="K56" s="672">
        <f t="shared" si="5"/>
        <v>0</v>
      </c>
      <c r="L56" s="681">
        <v>2.37</v>
      </c>
      <c r="M56" s="146" t="s">
        <v>938</v>
      </c>
      <c r="N56" s="98"/>
      <c r="O56" s="651">
        <f t="shared" si="1"/>
        <v>0</v>
      </c>
      <c r="P56" s="681">
        <f>P55</f>
        <v>2.37</v>
      </c>
    </row>
    <row r="57" spans="1:16">
      <c r="A57" s="138" t="s">
        <v>37</v>
      </c>
      <c r="B57" s="48"/>
      <c r="C57" s="646">
        <f t="shared" si="4"/>
        <v>0</v>
      </c>
      <c r="D57" s="20">
        <f t="shared" si="7"/>
        <v>6.33</v>
      </c>
      <c r="E57" s="839" t="s">
        <v>922</v>
      </c>
      <c r="F57" s="98"/>
      <c r="G57" s="672">
        <f t="shared" si="8"/>
        <v>0</v>
      </c>
      <c r="H57" s="56">
        <f t="shared" si="2"/>
        <v>6.33</v>
      </c>
      <c r="I57" s="582" t="s">
        <v>58</v>
      </c>
      <c r="J57" s="49"/>
      <c r="K57" s="672">
        <f t="shared" si="5"/>
        <v>0</v>
      </c>
      <c r="L57" s="681">
        <v>2.37</v>
      </c>
      <c r="M57" s="573" t="s">
        <v>939</v>
      </c>
      <c r="N57" s="48"/>
      <c r="O57" s="651">
        <f t="shared" si="1"/>
        <v>0</v>
      </c>
      <c r="P57" s="681">
        <f>P56</f>
        <v>2.37</v>
      </c>
    </row>
    <row r="58" spans="1:16">
      <c r="A58" s="138" t="s">
        <v>38</v>
      </c>
      <c r="B58" s="48"/>
      <c r="C58" s="646">
        <f t="shared" si="4"/>
        <v>0</v>
      </c>
      <c r="D58" s="20">
        <f t="shared" si="7"/>
        <v>6.33</v>
      </c>
      <c r="E58" s="839" t="s">
        <v>921</v>
      </c>
      <c r="F58" s="98"/>
      <c r="G58" s="672">
        <f t="shared" si="8"/>
        <v>0</v>
      </c>
      <c r="H58" s="56">
        <f t="shared" si="2"/>
        <v>6.33</v>
      </c>
      <c r="I58" s="146" t="s">
        <v>52</v>
      </c>
      <c r="J58" s="48"/>
      <c r="K58" s="672">
        <f t="shared" si="5"/>
        <v>0</v>
      </c>
      <c r="L58" s="681">
        <v>6.33</v>
      </c>
      <c r="M58" s="146" t="s">
        <v>909</v>
      </c>
      <c r="N58" s="98"/>
      <c r="O58" s="651">
        <f t="shared" si="1"/>
        <v>0</v>
      </c>
      <c r="P58" s="681">
        <f>P57</f>
        <v>2.37</v>
      </c>
    </row>
    <row r="59" spans="1:16">
      <c r="A59" s="138" t="s">
        <v>40</v>
      </c>
      <c r="B59" s="48"/>
      <c r="C59" s="646">
        <f t="shared" si="4"/>
        <v>0</v>
      </c>
      <c r="D59" s="20">
        <f t="shared" si="7"/>
        <v>6.33</v>
      </c>
      <c r="E59" s="839" t="s">
        <v>924</v>
      </c>
      <c r="F59" s="98"/>
      <c r="G59" s="672">
        <f t="shared" si="8"/>
        <v>0</v>
      </c>
      <c r="H59" s="56">
        <f t="shared" si="2"/>
        <v>6.33</v>
      </c>
      <c r="I59" s="146" t="s">
        <v>50</v>
      </c>
      <c r="J59" s="48"/>
      <c r="K59" s="672">
        <f t="shared" si="5"/>
        <v>0</v>
      </c>
      <c r="L59" s="681">
        <v>2.37</v>
      </c>
      <c r="M59" s="598" t="s">
        <v>289</v>
      </c>
      <c r="N59" s="48"/>
      <c r="O59" s="651">
        <f t="shared" si="1"/>
        <v>0</v>
      </c>
      <c r="P59" s="681">
        <f>'Sose Pg 5'!P21</f>
        <v>2.37</v>
      </c>
    </row>
    <row r="60" spans="1:16">
      <c r="A60" s="137">
        <v>1061</v>
      </c>
      <c r="B60" s="48"/>
      <c r="C60" s="646">
        <f t="shared" si="4"/>
        <v>0</v>
      </c>
      <c r="D60" s="20">
        <f t="shared" si="7"/>
        <v>6.33</v>
      </c>
      <c r="E60" s="839" t="s">
        <v>923</v>
      </c>
      <c r="F60" s="98"/>
      <c r="G60" s="672">
        <f t="shared" si="8"/>
        <v>0</v>
      </c>
      <c r="H60" s="56">
        <f t="shared" si="2"/>
        <v>6.33</v>
      </c>
      <c r="I60" s="146" t="s">
        <v>51</v>
      </c>
      <c r="J60" s="48"/>
      <c r="K60" s="672">
        <f t="shared" si="5"/>
        <v>0</v>
      </c>
      <c r="L60" s="681">
        <v>2.37</v>
      </c>
      <c r="M60" s="52" t="s">
        <v>956</v>
      </c>
      <c r="N60" s="48"/>
      <c r="O60" s="651">
        <f t="shared" si="1"/>
        <v>0</v>
      </c>
      <c r="P60" s="681">
        <f>'Sose Pg 5'!P22</f>
        <v>2.37</v>
      </c>
    </row>
    <row r="61" spans="1:16">
      <c r="A61" s="137">
        <v>1062</v>
      </c>
      <c r="B61" s="48"/>
      <c r="C61" s="646">
        <f t="shared" si="4"/>
        <v>0</v>
      </c>
      <c r="D61" s="20">
        <f t="shared" si="7"/>
        <v>6.33</v>
      </c>
      <c r="E61" s="839" t="s">
        <v>926</v>
      </c>
      <c r="F61" s="98"/>
      <c r="G61" s="672">
        <f t="shared" si="8"/>
        <v>0</v>
      </c>
      <c r="H61" s="56">
        <f t="shared" si="2"/>
        <v>6.33</v>
      </c>
      <c r="I61" s="71" t="s">
        <v>19</v>
      </c>
      <c r="J61" s="48"/>
      <c r="K61" s="672">
        <f t="shared" si="5"/>
        <v>0</v>
      </c>
      <c r="L61" s="681">
        <v>6.33</v>
      </c>
      <c r="M61" s="598" t="s">
        <v>940</v>
      </c>
      <c r="N61" s="48"/>
      <c r="O61" s="651">
        <f t="shared" si="1"/>
        <v>0</v>
      </c>
      <c r="P61" s="681">
        <v>2.15</v>
      </c>
    </row>
    <row r="62" spans="1:16">
      <c r="A62" s="137">
        <v>1063</v>
      </c>
      <c r="B62" s="48"/>
      <c r="C62" s="646">
        <f t="shared" si="4"/>
        <v>0</v>
      </c>
      <c r="D62" s="20">
        <f t="shared" si="7"/>
        <v>6.33</v>
      </c>
      <c r="E62" s="839" t="s">
        <v>925</v>
      </c>
      <c r="F62" s="98"/>
      <c r="G62" s="672">
        <f t="shared" si="8"/>
        <v>0</v>
      </c>
      <c r="H62" s="56">
        <f t="shared" si="2"/>
        <v>6.33</v>
      </c>
      <c r="I62" s="121" t="s">
        <v>20</v>
      </c>
      <c r="J62" s="48"/>
      <c r="K62" s="672">
        <f t="shared" si="5"/>
        <v>0</v>
      </c>
      <c r="L62" s="681">
        <f t="shared" ref="L62:L63" si="10">L61</f>
        <v>6.33</v>
      </c>
      <c r="M62" s="147" t="s">
        <v>910</v>
      </c>
      <c r="N62" s="100"/>
      <c r="O62" s="651">
        <f t="shared" si="1"/>
        <v>0</v>
      </c>
      <c r="P62" s="681">
        <f>P59</f>
        <v>2.37</v>
      </c>
    </row>
    <row r="63" spans="1:16">
      <c r="A63" s="137">
        <v>1064</v>
      </c>
      <c r="B63" s="48"/>
      <c r="C63" s="646">
        <f t="shared" si="4"/>
        <v>0</v>
      </c>
      <c r="D63" s="20">
        <f t="shared" si="7"/>
        <v>6.33</v>
      </c>
      <c r="E63" s="839" t="s">
        <v>950</v>
      </c>
      <c r="F63" s="98"/>
      <c r="G63" s="672">
        <f t="shared" si="8"/>
        <v>0</v>
      </c>
      <c r="H63" s="56">
        <f t="shared" si="2"/>
        <v>6.33</v>
      </c>
      <c r="I63" s="121" t="s">
        <v>21</v>
      </c>
      <c r="J63" s="48"/>
      <c r="K63" s="672">
        <f t="shared" si="5"/>
        <v>0</v>
      </c>
      <c r="L63" s="681">
        <f t="shared" si="10"/>
        <v>6.33</v>
      </c>
      <c r="M63" s="39" t="s">
        <v>942</v>
      </c>
      <c r="N63" s="48"/>
      <c r="O63" s="651">
        <f t="shared" si="1"/>
        <v>0</v>
      </c>
      <c r="P63" s="681">
        <f>'Sose Pg 5'!P25</f>
        <v>2.37</v>
      </c>
    </row>
    <row r="64" spans="1:16">
      <c r="A64" s="137">
        <v>1065</v>
      </c>
      <c r="B64" s="48"/>
      <c r="C64" s="646">
        <f t="shared" si="4"/>
        <v>0</v>
      </c>
      <c r="D64" s="20">
        <f t="shared" si="7"/>
        <v>6.33</v>
      </c>
      <c r="E64" s="839" t="s">
        <v>296</v>
      </c>
      <c r="F64" s="98"/>
      <c r="G64" s="672">
        <f t="shared" si="8"/>
        <v>0</v>
      </c>
      <c r="H64" s="56">
        <f t="shared" si="2"/>
        <v>6.33</v>
      </c>
      <c r="I64" s="583" t="s">
        <v>171</v>
      </c>
      <c r="J64" s="48"/>
      <c r="K64" s="672">
        <f t="shared" si="5"/>
        <v>0</v>
      </c>
      <c r="L64" s="681">
        <v>6.33</v>
      </c>
      <c r="M64" s="574" t="s">
        <v>290</v>
      </c>
      <c r="N64" s="48"/>
      <c r="O64" s="651">
        <f>N64*P64</f>
        <v>0</v>
      </c>
      <c r="P64" s="681">
        <f>'Sose Pg 5'!P22</f>
        <v>2.37</v>
      </c>
    </row>
    <row r="65" spans="1:16" ht="15.6">
      <c r="A65" s="137">
        <v>1066</v>
      </c>
      <c r="B65" s="48"/>
      <c r="C65" s="646">
        <f t="shared" si="4"/>
        <v>0</v>
      </c>
      <c r="D65" s="20">
        <f t="shared" si="7"/>
        <v>6.33</v>
      </c>
      <c r="E65" s="843" t="s">
        <v>297</v>
      </c>
      <c r="F65" s="48"/>
      <c r="G65" s="672">
        <f t="shared" si="8"/>
        <v>0</v>
      </c>
      <c r="H65" s="56">
        <f t="shared" si="2"/>
        <v>6.33</v>
      </c>
      <c r="I65" s="71" t="s">
        <v>951</v>
      </c>
      <c r="J65" s="48"/>
      <c r="K65" s="672">
        <f t="shared" si="5"/>
        <v>0</v>
      </c>
      <c r="L65" s="681">
        <v>2.37</v>
      </c>
      <c r="M65" s="573" t="s">
        <v>941</v>
      </c>
      <c r="N65" s="48"/>
      <c r="O65" s="651">
        <f t="shared" si="1"/>
        <v>0</v>
      </c>
      <c r="P65" s="681">
        <f>'Sose Pg 5'!P23</f>
        <v>2.37</v>
      </c>
    </row>
    <row r="66" spans="1:16">
      <c r="A66" s="137">
        <v>1067</v>
      </c>
      <c r="B66" s="48"/>
      <c r="C66" s="646">
        <f t="shared" si="4"/>
        <v>0</v>
      </c>
      <c r="D66" s="20">
        <f t="shared" si="7"/>
        <v>6.33</v>
      </c>
      <c r="E66" s="844"/>
      <c r="F66" s="305"/>
      <c r="G66" s="305"/>
      <c r="H66" s="848"/>
      <c r="I66" s="146" t="s">
        <v>241</v>
      </c>
      <c r="J66" s="48"/>
      <c r="K66" s="672">
        <f t="shared" si="5"/>
        <v>0</v>
      </c>
      <c r="L66" s="681">
        <v>2.37</v>
      </c>
      <c r="M66" s="146" t="s">
        <v>911</v>
      </c>
      <c r="N66" s="100"/>
      <c r="O66" s="651">
        <f t="shared" si="1"/>
        <v>0</v>
      </c>
      <c r="P66" s="681">
        <f>'Sose Pg 5'!P24</f>
        <v>2.37</v>
      </c>
    </row>
    <row r="67" spans="1:16" ht="15" thickBot="1">
      <c r="A67" s="155">
        <v>1068</v>
      </c>
      <c r="B67" s="37"/>
      <c r="C67" s="847">
        <f t="shared" si="4"/>
        <v>0</v>
      </c>
      <c r="D67" s="38">
        <v>6.33</v>
      </c>
      <c r="E67" s="845"/>
      <c r="F67" s="709"/>
      <c r="G67" s="709"/>
      <c r="H67" s="849"/>
      <c r="I67" s="852" t="s">
        <v>242</v>
      </c>
      <c r="J67" s="37"/>
      <c r="K67" s="847">
        <f t="shared" si="5"/>
        <v>0</v>
      </c>
      <c r="L67" s="853">
        <v>2.37</v>
      </c>
      <c r="M67" s="613" t="s">
        <v>291</v>
      </c>
      <c r="N67" s="48"/>
      <c r="O67" s="651">
        <f t="shared" si="1"/>
        <v>0</v>
      </c>
      <c r="P67" s="681">
        <f>'Sose Pg 5'!P23</f>
        <v>2.37</v>
      </c>
    </row>
    <row r="68" spans="1:16" ht="15" thickBot="1">
      <c r="A68" s="28" t="s">
        <v>10</v>
      </c>
      <c r="B68" s="115">
        <f>SUM(B9:B67)</f>
        <v>0</v>
      </c>
      <c r="C68" s="666">
        <f>SUM(C9:C67)</f>
        <v>0</v>
      </c>
      <c r="D68" s="650">
        <f>C68</f>
        <v>0</v>
      </c>
      <c r="E68" s="28" t="s">
        <v>10</v>
      </c>
      <c r="F68" s="115">
        <f>SUM(F7:F65)</f>
        <v>0</v>
      </c>
      <c r="G68" s="666">
        <f>SUM(G7:G65)</f>
        <v>0</v>
      </c>
      <c r="H68" s="650">
        <f>G68</f>
        <v>0</v>
      </c>
      <c r="I68" s="11" t="s">
        <v>10</v>
      </c>
      <c r="J68" s="32">
        <f>SUM(J9:J67)+SUM(J5:J7)</f>
        <v>0</v>
      </c>
      <c r="K68" s="648">
        <f>SUM(K9:K67)+SUM(K5:K7)</f>
        <v>0</v>
      </c>
      <c r="L68" s="650">
        <f>K68</f>
        <v>0</v>
      </c>
      <c r="M68" s="11" t="s">
        <v>10</v>
      </c>
      <c r="N68" s="32">
        <f>SUM(N5:N67)</f>
        <v>0</v>
      </c>
      <c r="O68" s="648">
        <f>SUM(O5:O67)</f>
        <v>0</v>
      </c>
      <c r="P68" s="650">
        <f>O68</f>
        <v>0</v>
      </c>
    </row>
    <row r="69" spans="1:16" ht="6" customHeight="1" thickBot="1">
      <c r="A69" s="1484"/>
      <c r="B69" s="1420"/>
      <c r="C69" s="1420"/>
      <c r="D69" s="1420"/>
      <c r="E69" s="1420"/>
      <c r="F69" s="1420"/>
      <c r="G69" s="1420"/>
      <c r="H69" s="1420"/>
      <c r="I69" s="1420"/>
      <c r="J69" s="1420"/>
      <c r="K69" s="1420"/>
      <c r="L69" s="1420"/>
      <c r="M69" s="1420"/>
      <c r="N69" s="1420"/>
      <c r="O69" s="1420"/>
      <c r="P69" s="1414"/>
    </row>
    <row r="70" spans="1:16" ht="15" thickBot="1">
      <c r="A70" s="21" t="s">
        <v>11</v>
      </c>
      <c r="B70" s="22">
        <f>B68</f>
        <v>0</v>
      </c>
      <c r="C70" s="22">
        <f>C68</f>
        <v>0</v>
      </c>
      <c r="D70" s="660">
        <f>C70</f>
        <v>0</v>
      </c>
      <c r="E70" s="21" t="s">
        <v>11</v>
      </c>
      <c r="F70" s="22">
        <f>F68</f>
        <v>0</v>
      </c>
      <c r="G70" s="22">
        <f>G68</f>
        <v>0</v>
      </c>
      <c r="H70" s="660">
        <f>G70</f>
        <v>0</v>
      </c>
      <c r="I70" s="21" t="s">
        <v>11</v>
      </c>
      <c r="J70" s="22">
        <f>J68</f>
        <v>0</v>
      </c>
      <c r="K70" s="22">
        <f>K68</f>
        <v>0</v>
      </c>
      <c r="L70" s="660">
        <f>K70</f>
        <v>0</v>
      </c>
      <c r="M70" s="21" t="s">
        <v>11</v>
      </c>
      <c r="N70" s="838">
        <f>N68</f>
        <v>0</v>
      </c>
      <c r="O70" s="767">
        <f>O68</f>
        <v>0</v>
      </c>
      <c r="P70" s="652">
        <f>O70</f>
        <v>0</v>
      </c>
    </row>
    <row r="71" spans="1:16" ht="16.2" thickBot="1">
      <c r="A71" s="1465" t="s">
        <v>303</v>
      </c>
      <c r="B71" s="1467" t="s">
        <v>13</v>
      </c>
      <c r="C71" s="1468"/>
      <c r="D71" s="1468"/>
      <c r="E71" s="1468"/>
      <c r="F71" s="1468"/>
      <c r="G71" s="1468"/>
      <c r="H71" s="1468"/>
      <c r="I71" s="1468"/>
      <c r="J71" s="1468"/>
      <c r="K71" s="1468"/>
      <c r="L71" s="1469"/>
      <c r="M71" s="616" t="s">
        <v>14</v>
      </c>
      <c r="N71" s="1482">
        <f>B70+F70+J70+N70</f>
        <v>0</v>
      </c>
      <c r="O71" s="1482"/>
      <c r="P71" s="1483"/>
    </row>
    <row r="72" spans="1:16" ht="16.2" thickBot="1">
      <c r="A72" s="1466"/>
      <c r="B72" s="1470" t="s">
        <v>15</v>
      </c>
      <c r="C72" s="1471"/>
      <c r="D72" s="1471"/>
      <c r="E72" s="1472"/>
      <c r="F72" s="1643" t="s">
        <v>1167</v>
      </c>
      <c r="G72" s="1644"/>
      <c r="H72" s="1644"/>
      <c r="I72" s="1645"/>
      <c r="J72" s="725"/>
      <c r="K72" s="725"/>
      <c r="L72" s="726"/>
      <c r="M72" s="616" t="s">
        <v>16</v>
      </c>
      <c r="N72" s="1637">
        <f>D70+H70+L70+P70</f>
        <v>0</v>
      </c>
      <c r="O72" s="1638"/>
      <c r="P72" s="1639"/>
    </row>
    <row r="75" spans="1:16">
      <c r="B75" s="128"/>
      <c r="C75" s="128"/>
      <c r="D75" s="128"/>
      <c r="E75" s="128"/>
      <c r="F75" s="128"/>
      <c r="G75" s="128"/>
      <c r="H75" s="128"/>
      <c r="I75" s="128"/>
      <c r="J75" s="128"/>
      <c r="K75" s="128"/>
    </row>
  </sheetData>
  <sheetProtection algorithmName="SHA-512" hashValue="n7T0kxMThljKXLvQ2/qUgo1ga6x4T2bPRnJKxPlV7T6iC1BxnX5sCUZi/3Vgsd192465GHn/zRt9svYz18hN1A==" saltValue="NObw/INzBTCYx+Dv+Wo7yQ==" spinCount="100000" sheet="1" objects="1" scenarios="1"/>
  <mergeCells count="17">
    <mergeCell ref="N72:P72"/>
    <mergeCell ref="A5:H5"/>
    <mergeCell ref="A6:H6"/>
    <mergeCell ref="A71:A72"/>
    <mergeCell ref="N71:P71"/>
    <mergeCell ref="A8:D8"/>
    <mergeCell ref="A7:D7"/>
    <mergeCell ref="B71:L71"/>
    <mergeCell ref="B72:E72"/>
    <mergeCell ref="F72:I72"/>
    <mergeCell ref="A69:P69"/>
    <mergeCell ref="A3:P3"/>
    <mergeCell ref="B1:H1"/>
    <mergeCell ref="J1:L1"/>
    <mergeCell ref="M1:P2"/>
    <mergeCell ref="B2:H2"/>
    <mergeCell ref="J2:L2"/>
  </mergeCells>
  <pageMargins left="0" right="0" top="0" bottom="0" header="0" footer="0"/>
  <pageSetup paperSize="313"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Front Cover</vt:lpstr>
      <vt:lpstr>Info</vt:lpstr>
      <vt:lpstr>AUS</vt:lpstr>
      <vt:lpstr>NZ</vt:lpstr>
      <vt:lpstr>Math Pg 1</vt:lpstr>
      <vt:lpstr>Math Pg 2</vt:lpstr>
      <vt:lpstr>Eng Pg 3</vt:lpstr>
      <vt:lpstr>Eng-Sose Pg 4</vt:lpstr>
      <vt:lpstr>Sose Pg 5</vt:lpstr>
      <vt:lpstr>Sose Pg 6</vt:lpstr>
      <vt:lpstr>Sose Pg 7</vt:lpstr>
      <vt:lpstr>Science Pg 8</vt:lpstr>
      <vt:lpstr>Sc-RRs Pg 9</vt:lpstr>
      <vt:lpstr>WB-Bible Pg 10</vt:lpstr>
      <vt:lpstr>Bible  Elect Pg 11</vt:lpstr>
      <vt:lpstr>Electives Pg 12</vt:lpstr>
      <vt:lpstr>DVD Pg 13</vt:lpstr>
      <vt:lpstr>Resource Pg 14</vt:lpstr>
      <vt:lpstr>Admin Pg 15</vt:lpstr>
      <vt:lpstr>Admin Pg 16</vt:lpstr>
      <vt:lpstr>Sheet1</vt:lpstr>
      <vt:lpstr>'Front Cover'!Print_Area</vt:lpstr>
      <vt:lpstr>Info!Print_Area</vt:lpstr>
    </vt:vector>
  </TitlesOfParts>
  <Company>Southern Cross Educational Enterprises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Serna fourie</dc:creator>
  <cp:lastModifiedBy>Justin Croome</cp:lastModifiedBy>
  <cp:lastPrinted>2019-02-26T08:28:10Z</cp:lastPrinted>
  <dcterms:created xsi:type="dcterms:W3CDTF">2018-03-20T00:33:46Z</dcterms:created>
  <dcterms:modified xsi:type="dcterms:W3CDTF">2019-02-26T08:46:54Z</dcterms:modified>
</cp:coreProperties>
</file>